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4370" windowHeight="7005"/>
  </bookViews>
  <sheets>
    <sheet name="Sheet1" sheetId="6" r:id="rId1"/>
    <sheet name="dati" sheetId="4" state="hidden" r:id="rId2"/>
  </sheets>
  <definedNames>
    <definedName name="_xlnm._FilterDatabase" localSheetId="1" hidden="1">dati!$A$3:$B$37</definedName>
    <definedName name="_xlnm.Print_Area" localSheetId="0">Sheet1!$A$1:$K$82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6" l="1"/>
  <c r="H26" i="6"/>
  <c r="E359" i="4" l="1"/>
  <c r="E357" i="4"/>
  <c r="A52" i="4" l="1"/>
  <c r="A51" i="4"/>
  <c r="E321" i="4" l="1"/>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8" i="4"/>
  <c r="E360" i="4"/>
  <c r="E361" i="4"/>
  <c r="E362" i="4"/>
  <c r="E363" i="4"/>
  <c r="E364" i="4"/>
  <c r="E365" i="4"/>
  <c r="E366" i="4"/>
  <c r="E367" i="4"/>
  <c r="E368" i="4"/>
  <c r="E369" i="4"/>
  <c r="E370" i="4"/>
  <c r="E371" i="4"/>
  <c r="E372" i="4"/>
  <c r="E373" i="4"/>
  <c r="E374" i="4"/>
  <c r="E375" i="4"/>
  <c r="E376" i="4"/>
  <c r="E377" i="4"/>
  <c r="E378" i="4"/>
  <c r="E379" i="4"/>
  <c r="E380" i="4"/>
  <c r="E381" i="4"/>
  <c r="E320" i="4"/>
  <c r="E298" i="4" l="1"/>
  <c r="D298" i="4"/>
  <c r="C289" i="4" l="1"/>
  <c r="C288" i="4"/>
  <c r="C286" i="4"/>
  <c r="C287" i="4"/>
  <c r="D297" i="4" l="1"/>
  <c r="E297" i="4"/>
  <c r="D299" i="4"/>
  <c r="E299" i="4"/>
  <c r="F36" i="6"/>
  <c r="F37" i="6"/>
  <c r="F35" i="6"/>
  <c r="D27" i="6" l="1"/>
  <c r="D295" i="4" l="1"/>
  <c r="E295" i="4"/>
  <c r="D296" i="4"/>
  <c r="E296" i="4"/>
  <c r="B296" i="4"/>
  <c r="B295" i="4"/>
  <c r="D287" i="4" l="1"/>
  <c r="E287" i="4"/>
  <c r="D288" i="4"/>
  <c r="E288" i="4"/>
  <c r="D289" i="4"/>
  <c r="E289" i="4"/>
  <c r="D290" i="4"/>
  <c r="E290" i="4"/>
  <c r="D291" i="4"/>
  <c r="E291" i="4"/>
  <c r="D292" i="4"/>
  <c r="E292" i="4"/>
  <c r="D293" i="4"/>
  <c r="E293" i="4"/>
  <c r="D294" i="4"/>
  <c r="E294" i="4"/>
  <c r="E286" i="4"/>
  <c r="D286" i="4"/>
  <c r="B294" i="4" l="1"/>
  <c r="B293" i="4"/>
  <c r="B292" i="4"/>
  <c r="B291" i="4"/>
  <c r="B290" i="4"/>
  <c r="B289" i="4"/>
  <c r="B288" i="4"/>
  <c r="B287" i="4"/>
  <c r="B286" i="4"/>
  <c r="H24" i="6" l="1"/>
  <c r="C47" i="6"/>
  <c r="F47" i="6" s="1"/>
  <c r="C44" i="6"/>
  <c r="F44" i="6" s="1"/>
  <c r="C45" i="6"/>
  <c r="F45" i="6" s="1"/>
  <c r="H45" i="6"/>
  <c r="H47" i="6"/>
  <c r="H44" i="6"/>
  <c r="H46" i="6"/>
  <c r="H25" i="6"/>
  <c r="C46" i="6"/>
  <c r="F46" i="6" s="1"/>
  <c r="H27" i="6"/>
  <c r="C284" i="4"/>
  <c r="C285" i="4"/>
  <c r="F34" i="6" l="1"/>
  <c r="D25" i="6"/>
  <c r="D24" i="6"/>
</calcChain>
</file>

<file path=xl/comments1.xml><?xml version="1.0" encoding="utf-8"?>
<comments xmlns="http://schemas.openxmlformats.org/spreadsheetml/2006/main">
  <authors>
    <author>Žanna Svenča</author>
  </authors>
  <commentList>
    <comment ref="C40" authorId="0">
      <text>
        <r>
          <rPr>
            <b/>
            <sz val="9"/>
            <color indexed="81"/>
            <rFont val="Tahoma"/>
            <family val="2"/>
            <charset val="186"/>
          </rPr>
          <t>Žanna Svenča:</t>
        </r>
        <r>
          <rPr>
            <sz val="9"/>
            <color indexed="81"/>
            <rFont val="Tahoma"/>
            <family val="2"/>
            <charset val="186"/>
          </rPr>
          <t xml:space="preserve">
analoga nom. 0019593</t>
        </r>
      </text>
    </comment>
  </commentList>
</comments>
</file>

<file path=xl/sharedStrings.xml><?xml version="1.0" encoding="utf-8"?>
<sst xmlns="http://schemas.openxmlformats.org/spreadsheetml/2006/main" count="1425" uniqueCount="836">
  <si>
    <t>Demontējamā materiāla nosaukums</t>
  </si>
  <si>
    <t>Aplēstais</t>
  </si>
  <si>
    <t>Faktiskais</t>
  </si>
  <si>
    <r>
      <t>1.</t>
    </r>
    <r>
      <rPr>
        <b/>
        <sz val="7"/>
        <color theme="1"/>
        <rFont val="Times New Roman"/>
        <family val="1"/>
        <charset val="186"/>
      </rPr>
      <t xml:space="preserve">      </t>
    </r>
    <r>
      <rPr>
        <b/>
        <sz val="12"/>
        <color theme="1"/>
        <rFont val="Times New Roman"/>
        <family val="1"/>
        <charset val="186"/>
      </rPr>
      <t>Demontējamie materiāli, kuri nododami lūžņos</t>
    </r>
  </si>
  <si>
    <t>Tehniskā objekta nr.</t>
  </si>
  <si>
    <t>Krāsainie un melnie metālu lūžņi.</t>
  </si>
  <si>
    <t>Nosaukums</t>
  </si>
  <si>
    <t>Alumīnijs elektrotehniskais 99,5% (gaisa vadi bez dzelzs izolācijas un citiem piemaisījumiem)</t>
  </si>
  <si>
    <t>Alumīnija kabeļi, neattīrīti, bez eļļu saturošas izolācijas (bruto)</t>
  </si>
  <si>
    <t>Alumīnija kabeļi ar Vara ekrānu, bez eļļu saturošas izolācijas (bruto)</t>
  </si>
  <si>
    <t>Alumīnija vads ar tērauda stiegru (tēraudalumīnija vads)</t>
  </si>
  <si>
    <t>Alumīnija lējumi, loksnes ( līdz 5 % piemaisījuma)</t>
  </si>
  <si>
    <t xml:space="preserve">Alumīnija spoles, tinumi ar lakojumu, krāsu </t>
  </si>
  <si>
    <t>Alumīnija lūžņi ( bez piemaisījumiem)</t>
  </si>
  <si>
    <t>Alumīnija nešķiroti lūžņi</t>
  </si>
  <si>
    <t>Alumīnija spailes</t>
  </si>
  <si>
    <t>Vara lūžņi ( bez piemaisījumiem)</t>
  </si>
  <si>
    <t>Vara kabeļi, neattīrīti, bez eļļu saturošas izolācijas</t>
  </si>
  <si>
    <t>Vara lūžņi (spoles tinumi)</t>
  </si>
  <si>
    <t>Misiņa lūžņi (bez piemaisījumiem)</t>
  </si>
  <si>
    <t>Bronzas lūžņi (bez piemaisījumiem)</t>
  </si>
  <si>
    <t>Nerūsējošais tērauds</t>
  </si>
  <si>
    <t>Akumulatori</t>
  </si>
  <si>
    <t>Misiņa skaidas</t>
  </si>
  <si>
    <t>Bronzas skaidas</t>
  </si>
  <si>
    <t>Alumīnija-vara kabelis neattīrīts ar eļļas saturošu izolāciju</t>
  </si>
  <si>
    <t>Alumīnija-vara Wisky kabeļa lūžņi</t>
  </si>
  <si>
    <t>Gaballūžņi gabarīta</t>
  </si>
  <si>
    <t>Dzelzs lūžņi negabarīta</t>
  </si>
  <si>
    <t>Jauktie nešķiroti melnie lūžņi</t>
  </si>
  <si>
    <t>Skārds (saimnieciskie lūžņi)</t>
  </si>
  <si>
    <t>Čuguna lūžņi</t>
  </si>
  <si>
    <t>Dzelzs skaidas</t>
  </si>
  <si>
    <t>Tērauda trose (dažādu diametru)</t>
  </si>
  <si>
    <t>Vara lūžņi no transformatoriem</t>
  </si>
  <si>
    <t>Alumīnija lūžņi no transformatoriem</t>
  </si>
  <si>
    <t>Melnie metālu lūžņi no transformatoriem</t>
  </si>
  <si>
    <t>Lietotā eļļa no transformatoriem</t>
  </si>
  <si>
    <t>Vara kabeļi ar piemaisījumiem un eļļu saturošo izolāciju</t>
  </si>
  <si>
    <t>Alumīnija kabeļi ar piemaisījumiem un eļļu saturošu izolāciju</t>
  </si>
  <si>
    <t>Elektrodzinēji</t>
  </si>
  <si>
    <t>A-35</t>
  </si>
  <si>
    <t>A-70</t>
  </si>
  <si>
    <t xml:space="preserve">Nešķiroti lūžņi melnie metāla GR4501.003 </t>
  </si>
  <si>
    <t>0019691</t>
  </si>
  <si>
    <t>AS "Latvenergo" Loģistikas daļas vadītāja</t>
  </si>
  <si>
    <t>Lūžņi alumīnija skaidas GR4501.002</t>
  </si>
  <si>
    <t>0019588</t>
  </si>
  <si>
    <t>Lūžņi vara skaidas GR4501.002</t>
  </si>
  <si>
    <t>0019587</t>
  </si>
  <si>
    <t>Alumīnija kabeļi ar piemaisījumiem un eļļu GR4501.002</t>
  </si>
  <si>
    <t>0019598</t>
  </si>
  <si>
    <t>Vara kabeļi ar piemaisījumiem un eļļu GR4501.002</t>
  </si>
  <si>
    <t>0019597</t>
  </si>
  <si>
    <t>Melnie metālu lūžņi no transformatoriem ieskaitot izjaukšanas izmaksas GR4501.001</t>
  </si>
  <si>
    <t>0019596</t>
  </si>
  <si>
    <t>Alumīnija lūžņi no transformatoriem GR4501.002</t>
  </si>
  <si>
    <t>0019695</t>
  </si>
  <si>
    <t>Vara lūžņi no transformatoriem ieskaitot izjaukšanas izmaksas GR4501.002</t>
  </si>
  <si>
    <t>0019594</t>
  </si>
  <si>
    <t>Tērauda trose (dažāda diametra) GR4501.001</t>
  </si>
  <si>
    <t>0019690</t>
  </si>
  <si>
    <t>Dzelzs skaidas GR4501.001</t>
  </si>
  <si>
    <t>0029701</t>
  </si>
  <si>
    <t>Čuguna lūžņi GR4501.001</t>
  </si>
  <si>
    <t>0019592</t>
  </si>
  <si>
    <t>Skārds (saimnieciskie lūžņi) GR4501.001</t>
  </si>
  <si>
    <t>0019591</t>
  </si>
  <si>
    <t>Jauktie nešķirotie melnie lūžņi ar piemaisījumiem GR4501.003</t>
  </si>
  <si>
    <t>0019593</t>
  </si>
  <si>
    <t>Melnie (dzelzs) lūžņi negabarīta GR4501.001</t>
  </si>
  <si>
    <t>0019590</t>
  </si>
  <si>
    <t>Melnie gaballūžņi gabarīta GR4501.001</t>
  </si>
  <si>
    <t>0019589</t>
  </si>
  <si>
    <t>Alumīnija-vara Wisky kabeļa lūžņi GR4501.002</t>
  </si>
  <si>
    <t>0029698</t>
  </si>
  <si>
    <t>Alumīnija-vara kabelis neattīrīts ar eļļas saturošu izolāciju GR4501.002</t>
  </si>
  <si>
    <t>0010510</t>
  </si>
  <si>
    <t>Svinu saturošas akumulatoru baterijas GR4501.002</t>
  </si>
  <si>
    <t>0019621</t>
  </si>
  <si>
    <t>Lūžņi nērūsējošā tērauda GR4501.002</t>
  </si>
  <si>
    <t>0019623</t>
  </si>
  <si>
    <t>Bronzas lūžņi (bez piemaisījumiem) GR4501.002</t>
  </si>
  <si>
    <t>0019586</t>
  </si>
  <si>
    <t>Misiņa lūžņi (bez piemaisījumiem) GR4501.002</t>
  </si>
  <si>
    <t>0019585</t>
  </si>
  <si>
    <t>Vara lūžņi (spoles tinumi) GR4501.002</t>
  </si>
  <si>
    <t>0019584</t>
  </si>
  <si>
    <t>Vara kabeļi, neattīrīti., bez eļļas (bruto) lūžņi GR4501.002</t>
  </si>
  <si>
    <t>0019583</t>
  </si>
  <si>
    <t>Vara lūžņi (bez piemaisījumiem) GR4501.002</t>
  </si>
  <si>
    <t>0019582</t>
  </si>
  <si>
    <t>Alumīnija nešķiroti lūžņi Al un Al ar tērauda stiegru vadi ar dažāda veida spailēm, pievienotiem kabeļu gabaliem, piekarkabeļi AMKA ar nesošo dzīslu, Al kabeļu gabali ar pievienotām kurpēm, uzmavām GR4501.002</t>
  </si>
  <si>
    <t>0019696</t>
  </si>
  <si>
    <t>Alumīnija lūžņi (bez piemaisījumiem) GR4501.002</t>
  </si>
  <si>
    <t>0019581</t>
  </si>
  <si>
    <t>Alumīnija lējumi, loksnes (līdz 5proc piemaisīj.) lūžņi GR4501.002</t>
  </si>
  <si>
    <t>0019579</t>
  </si>
  <si>
    <t>Alumīnija lūžņi - vads ar tērauda stiegru (tēraudalumīnija vads) GR4501.002</t>
  </si>
  <si>
    <t>0019578</t>
  </si>
  <si>
    <t>Alumīnija kabeļi ar vara ekrānu bez eļļas saturošas izolācijas GR4501.002</t>
  </si>
  <si>
    <t>0019689</t>
  </si>
  <si>
    <t>Alumīnija kabeļi, neattīrīti, bez eļļas (bruto) lūžņi GR4501.002</t>
  </si>
  <si>
    <t>0019577</t>
  </si>
  <si>
    <t>Alumīnijs elektrotehniskais 99.5proc Krāsaino metālu lūžņi (gaisa vadi bez dzelzs izolācijas un citiem piemaisījumiem) GR4501.002</t>
  </si>
  <si>
    <t>0019576</t>
  </si>
  <si>
    <t>Oracle Nomenklatūras nosaukums</t>
  </si>
  <si>
    <t>Oracle Nomenklatūras kods</t>
  </si>
  <si>
    <t>gaisvadi A-16,A-25,A-35 u.tt. bez spailēm, čaulām u.tml.</t>
  </si>
  <si>
    <t>kabeļi AXMK, SAX</t>
  </si>
  <si>
    <t>gaisvadi AT-25, AT-35, AT-50, AT-70</t>
  </si>
  <si>
    <t>alumīnija kopnes</t>
  </si>
  <si>
    <t>alumīnija spoles</t>
  </si>
  <si>
    <t>alumīnija gaisvadi ar spailēm, čaulām, AMKA</t>
  </si>
  <si>
    <t>alumīnija spailes</t>
  </si>
  <si>
    <t>vara kopnes, drošinātāju lūpas, kontakti</t>
  </si>
  <si>
    <t>vara spoles</t>
  </si>
  <si>
    <t>TP konstrukcijas, atdalītāji, sadalnes, jaudas slēdži</t>
  </si>
  <si>
    <t>kāši ar izolatoriem</t>
  </si>
  <si>
    <t>transformatora vara tinumi</t>
  </si>
  <si>
    <t>transformatora alumīnija tinumi</t>
  </si>
  <si>
    <t>transformatora atlikumi bez tinumiem</t>
  </si>
  <si>
    <t>Lūžņu nomenklatūras kods</t>
  </si>
  <si>
    <t>Lūžņu daudzums (t)</t>
  </si>
  <si>
    <r>
      <t xml:space="preserve">Nodošanas vietas </t>
    </r>
    <r>
      <rPr>
        <sz val="10"/>
        <color theme="1"/>
        <rFont val="Times New Roman"/>
        <family val="1"/>
        <charset val="186"/>
      </rPr>
      <t>adrese</t>
    </r>
  </si>
  <si>
    <t>Šķērsgr. [kv.mm]</t>
  </si>
  <si>
    <t>kg/km</t>
  </si>
  <si>
    <t>A-16</t>
  </si>
  <si>
    <t>A-25</t>
  </si>
  <si>
    <t>A-50</t>
  </si>
  <si>
    <t>A-95</t>
  </si>
  <si>
    <t>A-120</t>
  </si>
  <si>
    <t>AT-16</t>
  </si>
  <si>
    <t>AT-25</t>
  </si>
  <si>
    <t>AT-35</t>
  </si>
  <si>
    <t>AT-50</t>
  </si>
  <si>
    <t>AT-70</t>
  </si>
  <si>
    <t>AT-95</t>
  </si>
  <si>
    <t>AT-120</t>
  </si>
  <si>
    <t>3x16+25</t>
  </si>
  <si>
    <t>1x16+25</t>
  </si>
  <si>
    <t>3x25+35</t>
  </si>
  <si>
    <t>3x35+50</t>
  </si>
  <si>
    <t>3x50+70</t>
  </si>
  <si>
    <t>3x70+95</t>
  </si>
  <si>
    <t>3x120+95</t>
  </si>
  <si>
    <t xml:space="preserve">Alumīnija -tērauda kailvads - </t>
  </si>
  <si>
    <t xml:space="preserve">Alumīnija kailvads - </t>
  </si>
  <si>
    <t>Lūžņu veids</t>
  </si>
  <si>
    <t>A-150</t>
  </si>
  <si>
    <t>4x16+25</t>
  </si>
  <si>
    <t>4x25+35</t>
  </si>
  <si>
    <t>Ekspluatācijā no (gads)</t>
  </si>
  <si>
    <t>KTPS</t>
  </si>
  <si>
    <t>KTPN</t>
  </si>
  <si>
    <t>KTPO</t>
  </si>
  <si>
    <t>KTAm</t>
  </si>
  <si>
    <t xml:space="preserve">TP metāla konstrukcija - </t>
  </si>
  <si>
    <t>Demontējamā materiāla daudzums</t>
  </si>
  <si>
    <t>US</t>
  </si>
  <si>
    <t>Alumīnija kopnes</t>
  </si>
  <si>
    <t>Vada garums (km) //vienību skaits (gab)</t>
  </si>
  <si>
    <t>Vara kopnes</t>
  </si>
  <si>
    <t>Kāši ar izolatoriem</t>
  </si>
  <si>
    <t>VS</t>
  </si>
  <si>
    <t>ZS</t>
  </si>
  <si>
    <t>Column1</t>
  </si>
  <si>
    <t>Column2</t>
  </si>
  <si>
    <t>Column3</t>
  </si>
  <si>
    <t>Column4</t>
  </si>
  <si>
    <t>Column5</t>
  </si>
  <si>
    <t>Column6</t>
  </si>
  <si>
    <t>Column7</t>
  </si>
  <si>
    <t>Column8</t>
  </si>
  <si>
    <t>Column9</t>
  </si>
  <si>
    <t>Column10</t>
  </si>
  <si>
    <t>Column11</t>
  </si>
  <si>
    <t>EPL garums (km)</t>
  </si>
  <si>
    <t>Sadarbības pārtneru punkts</t>
  </si>
  <si>
    <t>SIKF reģiona noliktava</t>
  </si>
  <si>
    <t>Elektrības iela 10, Jelgava</t>
  </si>
  <si>
    <t>Klusā iela 2, Daugavpils</t>
  </si>
  <si>
    <t>Raiņa iela 12, Valmiera</t>
  </si>
  <si>
    <t>Cukura iela 7, Liepāja</t>
  </si>
  <si>
    <t>Stigu iela 8, Rīga</t>
  </si>
  <si>
    <t>Aiviekste, Kalsnavas pag, Madonas raj.</t>
  </si>
  <si>
    <t>Bitēnu iela 21, Aizkraukle</t>
  </si>
  <si>
    <t>Granīta iela13a, Rīga</t>
  </si>
  <si>
    <t>Malas iela 8, Gulbene</t>
  </si>
  <si>
    <t>2. Preču iela 10m, Daugavpils</t>
  </si>
  <si>
    <t>Dzelzceļmalas iela 5, Jēkabpils</t>
  </si>
  <si>
    <t>Dzelzceļnieku iela 8A, Jelgava</t>
  </si>
  <si>
    <t>Kapsētas iela 2d, Liepāja</t>
  </si>
  <si>
    <t>Dūņu iela 8a, Liepāja</t>
  </si>
  <si>
    <t>Saules iela 66a, Madona</t>
  </si>
  <si>
    <t>Komunālā iela 12, Rēzekne</t>
  </si>
  <si>
    <t>"Zemgaļi", Saldus, Saldus pag.</t>
  </si>
  <si>
    <t>Stacijas iela 4d, Tukums</t>
  </si>
  <si>
    <t>Mūrmuižas iela 18c, Valmiera</t>
  </si>
  <si>
    <t>Kurzemes iela 51, Ventspils</t>
  </si>
  <si>
    <t>Līkā iela 7, Ērgļi</t>
  </si>
  <si>
    <t>Saules iela 64, Madona</t>
  </si>
  <si>
    <t>Demontāžas akts</t>
  </si>
  <si>
    <t>Kategorijas kods</t>
  </si>
  <si>
    <t>Kategorija</t>
  </si>
  <si>
    <t>Nomenklatūras kods</t>
  </si>
  <si>
    <t>Nomenklatūra</t>
  </si>
  <si>
    <t>KTA 10 kV līdz 630 kVA, metāla, CCF</t>
  </si>
  <si>
    <t>KTA demontēta 10kV līdz 630kVA metāla CCF atkārtoti izmantojama</t>
  </si>
  <si>
    <t>KTA 10 kV līdz 630 kVA, metāla, CCCF</t>
  </si>
  <si>
    <t>KTA demontēta 10kV līdz 630kVA metāla CCCF atkārtoti izmantojama</t>
  </si>
  <si>
    <t>KTA 10 kV līdz 1000 kVA, metāla, CCV(T)</t>
  </si>
  <si>
    <t>KTA demontēta 10kV līdz 1000kVA metāla CCV(T) atkārtoti izmantojama</t>
  </si>
  <si>
    <t>KTA 10 kV līdz 1000 kVA, metāla, CCCV(T)</t>
  </si>
  <si>
    <t>KTA demontēta 10kV līdz 1000kVA metāla CCCV(T) atkārtoti izmantojama</t>
  </si>
  <si>
    <t>KTA 10 kV 2x630 kVA, metāla, 2xCCF</t>
  </si>
  <si>
    <t>KTA demontēta 10kV 2x630kVA metāla 2xCCF atkārtoti izmantojama</t>
  </si>
  <si>
    <t>KTA 10 kV 2x630 kVA, metāla, 2xCCCF</t>
  </si>
  <si>
    <t>KTA demontēta 10kV 2x630kVA metāla 2xCCCF atkārtoti izmantojama</t>
  </si>
  <si>
    <t>KTA 10 kV 2x1000 kVA, metāla, 2xCCV(T)</t>
  </si>
  <si>
    <t>KTA demontēta 10kV 2x1000kVA metāla 2xCCV(T) atkārtoti izmantojama</t>
  </si>
  <si>
    <t>KTA 10 kV 2x1000 kVA, metāla, 2xCCCF</t>
  </si>
  <si>
    <t>KTA demontēta 10kV 2x1000kVA metāla 2xCCCF atkārtoti izmantojama</t>
  </si>
  <si>
    <t>KTA 20 kV līdz 160 kVA, metāla, KF</t>
  </si>
  <si>
    <t>KTA demontēta 20kV līdz 160kVA metāla KF atkārtoti izmantojama</t>
  </si>
  <si>
    <t>KTA 20 kV līdz 160 kVA, metāla, CCF</t>
  </si>
  <si>
    <t>KTA demontēta 20kV līdz 160kVA metāla CCF atkārtoti izmantojama</t>
  </si>
  <si>
    <t>KTA 20 kV līdz 250 kVA, metāla, KF</t>
  </si>
  <si>
    <t>KTA demontēta 20kV līdz 250kVA metāla KF atkārtoti izmantojama</t>
  </si>
  <si>
    <t>KTA 20 kV līdz 250 kVA, metāla, CCF</t>
  </si>
  <si>
    <t>KTA demontēta 20kV līdz 250kVA metāla CCF atkārtoti izmantojama</t>
  </si>
  <si>
    <t>KTA 20 kV līdz 630 kVA, metāla, CCF</t>
  </si>
  <si>
    <t>KTA demontēta 20kV līdz 630kVA metāla CCF atkārtoti izmantojama</t>
  </si>
  <si>
    <t>KTA 20 kV līdz 630 kVA, metāla, CCCF</t>
  </si>
  <si>
    <t>KTA demontēta 20kV līdz 630kVA metāla CCCF atkārtoti izmantojama</t>
  </si>
  <si>
    <t>KTA 20 kV līdz 1000 kVA, metāla, CCV(T)</t>
  </si>
  <si>
    <t>KTA demontēta 20kV līdz 1000kVA metāla CCV(T) atkārtoti izmantojama</t>
  </si>
  <si>
    <t>KTA 20 kV līdz 1000 kVA, metāla, CCCV(T)</t>
  </si>
  <si>
    <t>KTA demontēta 20kV līdz 1000kVA metāla CCCV(T) atkārtoti izmantojama</t>
  </si>
  <si>
    <t>KTA 20 kV 2x630 kVA, metāla, 2xCCF</t>
  </si>
  <si>
    <t>KTA demontēta 20kV 2x630kVA metāla 2xCCF atkārtoti izmantojama</t>
  </si>
  <si>
    <t>KTA 20 kV 2x630 kVA, metāla, 2xCCCF</t>
  </si>
  <si>
    <t>KTA demontēta 20kV 2x630kVA metāla 2xCCCF atkārtoti izmantojama</t>
  </si>
  <si>
    <t>KTA 20 kV 2x1000 kVA, metāla, 2xCCV(T)</t>
  </si>
  <si>
    <t>KTA demontēta 20kV 2x1000kVA metāla 2xCCV(T) atkārtoti izmantojama</t>
  </si>
  <si>
    <t>KTA 20 kV 2x1000 kVA, metāla, 2xCCCV(T)</t>
  </si>
  <si>
    <t>KTA demontēta 20kV 2x1000kVA metāla 2xCCCV(T) atkārtoti izmantojama</t>
  </si>
  <si>
    <t>KTA 20 kV 2x1000 kVA, metāla, 2xCCF</t>
  </si>
  <si>
    <t>KTA demontēta 20kV 2x1000kVA metāla 2xCCF atkārtoti izmantojama</t>
  </si>
  <si>
    <t>KTA 20 kV 2x1000 kVA, metāla, 2xCCCF</t>
  </si>
  <si>
    <t>KTA demontēta 20kV 2x1000kVA metāla 2xCCCF atkārtoti izmantojama</t>
  </si>
  <si>
    <t>KTA 10 kV līdz 630 kVA, betona, CCF</t>
  </si>
  <si>
    <t>KTA demontēta 10kV līdz 630kVA, betona, CCF atkārtoti izmantojama</t>
  </si>
  <si>
    <t>KTA 10 kV līdz 630 kVA, betona, CCCF</t>
  </si>
  <si>
    <t>KTA demontēta 10kV līdz 630kVA, betona, CCCF atkārtoti izmantojama</t>
  </si>
  <si>
    <t>KTA 10 kV līdz 1000 kVA, betona, CCV(T)</t>
  </si>
  <si>
    <t>KTA 10 kV līdz 1000 kVA, betona, CCCV(T)</t>
  </si>
  <si>
    <t>KTA 10 kV 2x630 kVA, betona, 2xCCF</t>
  </si>
  <si>
    <t>KTA 10 kV 2x630 kVA, betona, 2xCCCF</t>
  </si>
  <si>
    <t>KTA 10 kV 2x1000 kVA,  betona, 2xCCV(T)</t>
  </si>
  <si>
    <t>KTA 10 kV 2x1000 kVA,  betona, 2xCCCV(T)</t>
  </si>
  <si>
    <t>KTA 20 kV līdz 630 kVA,  betona, CCF</t>
  </si>
  <si>
    <t>KTA 20 kV līdz 630 kVA, betona, CCCF</t>
  </si>
  <si>
    <t>KTA 20 kV līdz 1000 kVA, betona, CCV(T)</t>
  </si>
  <si>
    <t>KTA 20 kV līdz 1000 kVA, betona, CCCV(T)</t>
  </si>
  <si>
    <t>KTA demontēta 20kV līdz 1000kVA, betona, CCCV(T) atkārtoti izmantojama</t>
  </si>
  <si>
    <t>KTA 20 kV 2x630 kVA, betona, 2xCCF</t>
  </si>
  <si>
    <t>KTA 20 kV 2x630 kVA, betona, 2xCCCF</t>
  </si>
  <si>
    <t>KTA 20 kV 2x1000 kVA,  betona, 2xCCV(T)</t>
  </si>
  <si>
    <t>KTA 20 kV 2x1000 kVA, betona, 2xCCCV(T)</t>
  </si>
  <si>
    <t>KTA 20 kV 2x1000 kVA,  betona, 2xCCF</t>
  </si>
  <si>
    <t>KTA 20 kV 2x1000 kVA, betona, 2xCCCF</t>
  </si>
  <si>
    <t>KTA 1 kV 50 kVA metāla korpuss eļļas transformatoriem</t>
  </si>
  <si>
    <t>KTA demontēta 1kV 50kVA metāla korpuss eļļas transformatoriem, atkārtoti izmantojama</t>
  </si>
  <si>
    <t>KTA 1 kV 30 kVA metāla korpuss sausā tipa transformatoriem</t>
  </si>
  <si>
    <t>KTA demontēta 1kV 30kVA metāla korpuss sausā tipa transformatoriem, atkārtoti izmantojama</t>
  </si>
  <si>
    <t>KTA demontēta 20kV 160kVA metāla korpuss izbūvei uz uzbēruma (samazināta pamatne), ZS, VS nodalījumi nav hermetizējami, atkārtoti izmantojama</t>
  </si>
  <si>
    <t>KTA demontēta 20kV 400kVA metāla korpuss izbūvei uz uzbēruma (samazināta pamatne),  ZS, VS nodalījumi nav hermetizējami, atkārtoti izmantojama</t>
  </si>
  <si>
    <t>2810.002</t>
  </si>
  <si>
    <t>Slēgiekārta, modulārā sekundārā 24kV, CCC</t>
  </si>
  <si>
    <t>Slēgiekārta demontēta 24kV CCC atkārtoti izmantojama</t>
  </si>
  <si>
    <t>2810.003</t>
  </si>
  <si>
    <t>Slēgiekārta, modulārā sekundārā 24kV, CCF</t>
  </si>
  <si>
    <t>Slēgiekārta demontēta 24kV CCF atkārtoti izmantojama</t>
  </si>
  <si>
    <t>2810.004</t>
  </si>
  <si>
    <t>Slēgiekārta, modulārā sekundārā 24kV, CCV(T)</t>
  </si>
  <si>
    <t>Slēgiekārta demontēta 24kV CCV atkārtoti izmantojama</t>
  </si>
  <si>
    <t>2810.005</t>
  </si>
  <si>
    <t>Slēgiekārta, modulārā sekundārā 24kV, CCCC</t>
  </si>
  <si>
    <t>Slēgiekārta demontēta 24kV CCCC atkārtoti izmantojama</t>
  </si>
  <si>
    <t>2810.006</t>
  </si>
  <si>
    <t>Slēgiekārta, modulārā sekundārā 24kV, CCCF</t>
  </si>
  <si>
    <t>Slēgiekārta demontēta 24kV CCCF atkārtoti izmantojama</t>
  </si>
  <si>
    <t>2810.007</t>
  </si>
  <si>
    <t>Slēgiekārta, modulārā sekundārā 24kV, CCCV(T)</t>
  </si>
  <si>
    <t>Slēgiekārta demontēta 24kV CCCV atkārtoti izmantojama</t>
  </si>
  <si>
    <t>2810.008</t>
  </si>
  <si>
    <t>Slēgiekārta, modulārā sekundārā 24kV, CCFF</t>
  </si>
  <si>
    <t>Slēgiekārta demontēta 24kV CCFF atkārtoti izmantojama</t>
  </si>
  <si>
    <t>2810.009</t>
  </si>
  <si>
    <t>Slēgiekārta, modulārā sekundārā 24kV, CCV(T)V(T)</t>
  </si>
  <si>
    <t>Slēgiekārta demontēta 24kV CCVV atkārtoti izmantojama</t>
  </si>
  <si>
    <t>2810.010</t>
  </si>
  <si>
    <t>Slēgiekārta, modulārā sekundārā 24kV, CCCCF</t>
  </si>
  <si>
    <t>Slēgiekārta demontēta 24kV CCCCF atkārtoti izmantojama</t>
  </si>
  <si>
    <t>2810.012</t>
  </si>
  <si>
    <t>Slēgiekārta, modulārā sekundārā 24kV, CCCFF</t>
  </si>
  <si>
    <t>Slēgiekārta demontēta 24kV CCCFF atkārtoti izmantojama</t>
  </si>
  <si>
    <t>2812.001</t>
  </si>
  <si>
    <t>Slēgiekārta, modulārā sekundārā 12kV, CCF</t>
  </si>
  <si>
    <t>Slēgiekārta demontēta 12kV CCF atkārtoti izmantojama</t>
  </si>
  <si>
    <t>2812.002</t>
  </si>
  <si>
    <t>Slēgiekārta, modulārā sekundārā 12kV, CCV(T)</t>
  </si>
  <si>
    <t>Slēgiekārta demontēta 12kV CCV atkārtoti izmantojama</t>
  </si>
  <si>
    <t>2812.003</t>
  </si>
  <si>
    <t>Slēgiekārta, modulārā sekundārā 12kV, CCCF</t>
  </si>
  <si>
    <t>Slēgiekārta demontēta 12kV CCCF atkārtoti izmantojama</t>
  </si>
  <si>
    <t>2812.004</t>
  </si>
  <si>
    <t>Slēgiekārta, modulārā sekundārā 12kV, CCCV(T)</t>
  </si>
  <si>
    <t>Slēgiekārta demontēta 12kV CCCV atkārtoti izmantojama</t>
  </si>
  <si>
    <t>2812.005</t>
  </si>
  <si>
    <t>Slēgiekārta, modulārā sekundārā 12kV, CCFF</t>
  </si>
  <si>
    <t>Slēgiekārta demontēta 12kV CCFF atkārtoti izmantojama</t>
  </si>
  <si>
    <t>2812.007</t>
  </si>
  <si>
    <t>Slēgiekārta, modulārā sekundārā 12kV, CCCCF</t>
  </si>
  <si>
    <t>Slēgiekārta demontēta 12kV CCCCF atkārtoti izmantojama</t>
  </si>
  <si>
    <t>2812.009</t>
  </si>
  <si>
    <t>Slēgiekārta, modulārā sekundārā 12kV, CCCFF</t>
  </si>
  <si>
    <t>Slēgiekārta demontēta 12kV CCCFF atkārtoti izmantojama</t>
  </si>
  <si>
    <t>2202.004</t>
  </si>
  <si>
    <t>Dzelzbetona pastabs, demontēts un atkārtoti izmantojams</t>
  </si>
  <si>
    <t>Pastabs dzelzbetona demontēts, atkārtoti izmantojams</t>
  </si>
  <si>
    <t>2201.007</t>
  </si>
  <si>
    <t>Stabs, koka, demontēts un atkārtoti izmantojams</t>
  </si>
  <si>
    <t>0000075</t>
  </si>
  <si>
    <r>
      <t>2.</t>
    </r>
    <r>
      <rPr>
        <b/>
        <sz val="7"/>
        <color theme="1"/>
        <rFont val="Times New Roman"/>
        <family val="1"/>
        <charset val="186"/>
      </rPr>
      <t xml:space="preserve">      </t>
    </r>
    <r>
      <rPr>
        <b/>
        <sz val="12"/>
        <color theme="1"/>
        <rFont val="Times New Roman"/>
        <family val="1"/>
        <charset val="186"/>
      </rPr>
      <t>Demontējamie materiāli, kuri atkārtoti izmantojami</t>
    </r>
  </si>
  <si>
    <t>Materiāla nosaukums</t>
  </si>
  <si>
    <t>10 kV KTA metāla</t>
  </si>
  <si>
    <t>20 kV KTA metāla</t>
  </si>
  <si>
    <t>10 kV KTA betona</t>
  </si>
  <si>
    <t>20 kV KTA betona</t>
  </si>
  <si>
    <t>1 kV KTA metāla</t>
  </si>
  <si>
    <t>12 kV slēgiekārta</t>
  </si>
  <si>
    <t>Dzelzbetona pastabs</t>
  </si>
  <si>
    <t>Koka stabs</t>
  </si>
  <si>
    <t>24 kV slēgiekārta</t>
  </si>
  <si>
    <t>A.Pumpura iela 5, Daugavpils</t>
  </si>
  <si>
    <t>Rēzeknes 51, Krāslava</t>
  </si>
  <si>
    <t>Daugavpils iela 19, Dagda</t>
  </si>
  <si>
    <t>Latgales iela 240a, Ludza</t>
  </si>
  <si>
    <t>Lauku iela 6, Zilupe</t>
  </si>
  <si>
    <t>Šosejas iela 1b, Kārsava</t>
  </si>
  <si>
    <t>Aglonas iela 60, Preiļi</t>
  </si>
  <si>
    <t>Ziemeļu iela 3, Rēzekne</t>
  </si>
  <si>
    <t>Brīvības iela 30a, Viļāni</t>
  </si>
  <si>
    <t>Austrumu EF novietne</t>
  </si>
  <si>
    <t>Lauku iela 2b, Zilupe</t>
  </si>
  <si>
    <t>Jelgavas iela 22a, Ilūkste</t>
  </si>
  <si>
    <t>Pierīgas EF novietne</t>
  </si>
  <si>
    <t>Juglaslīči, Līči, Stopiņu nov.</t>
  </si>
  <si>
    <t>Augļu iela 2, Sigulda</t>
  </si>
  <si>
    <t>Emīlijas iela 14, Jūrmala</t>
  </si>
  <si>
    <t>Priežu iela 3, Ogre</t>
  </si>
  <si>
    <t>Liesmas, Madlienas pag., Ogres nov.</t>
  </si>
  <si>
    <t>Zibeņi, Carnikavas nov.</t>
  </si>
  <si>
    <t>Gaismas 3, Dimanti, Ķekava</t>
  </si>
  <si>
    <t>Elektriķi, Spriegumi, Codes pag., Bauskas nov.</t>
  </si>
  <si>
    <t>Elektrības iela 5, Dobele</t>
  </si>
  <si>
    <t>Kalna iela 11, Auce</t>
  </si>
  <si>
    <t>Stendes iela 10, Talsi</t>
  </si>
  <si>
    <t>Smārdes iela 2a, Tukums</t>
  </si>
  <si>
    <t>Abavas iela 36a, Kandava</t>
  </si>
  <si>
    <t>Dienvidu EF novietne</t>
  </si>
  <si>
    <t>Rīgas EF novietne</t>
  </si>
  <si>
    <t>Tapešu iela 15, Rīga</t>
  </si>
  <si>
    <t>Rietumu EF novietne</t>
  </si>
  <si>
    <t>Robežu iela 27, Aizpute</t>
  </si>
  <si>
    <t>Liepājas iela 11c, Priekule</t>
  </si>
  <si>
    <t>Virkas iela 6, Kuldīga</t>
  </si>
  <si>
    <t>Ventas iela 6a, Skrunda</t>
  </si>
  <si>
    <t>Cukura liela 7, Liepāja</t>
  </si>
  <si>
    <t>Lielā iela 30, Saldus</t>
  </si>
  <si>
    <t>Zvaigžņu iela 5, Ventspils</t>
  </si>
  <si>
    <t>Robežu iela 25, Aizpute</t>
  </si>
  <si>
    <t>Ziemeļaustrumu EF novietne</t>
  </si>
  <si>
    <t>Mednieku 3, Aizkraukle</t>
  </si>
  <si>
    <t>Vietalvas 5, Pļaviņas</t>
  </si>
  <si>
    <t>Helēnas 86, Alūksne</t>
  </si>
  <si>
    <t>Bērzpils 19, Balvi</t>
  </si>
  <si>
    <t>Dzirnavu 7, Gulbene</t>
  </si>
  <si>
    <t>Jaunā 31a, Jēkabpils</t>
  </si>
  <si>
    <t>Bērzu 3, Viesīte</t>
  </si>
  <si>
    <t>Parka 6a, Aknīste</t>
  </si>
  <si>
    <t>Rūpniecības 37, Madona</t>
  </si>
  <si>
    <t>Gaismas 1, Ērgļi</t>
  </si>
  <si>
    <t>O.Kalpaka 16, Lubāna</t>
  </si>
  <si>
    <t>O.Kalpaka 14, Lubāna</t>
  </si>
  <si>
    <t>Saules iela 2, Cēsis</t>
  </si>
  <si>
    <t>Ceptuves, Nītaure</t>
  </si>
  <si>
    <t>Pilskalni, Vecpiebalga</t>
  </si>
  <si>
    <t>Apakšstacija 2, Limbažu pag.</t>
  </si>
  <si>
    <t>Vidzemes iela 8, Salacgrīva</t>
  </si>
  <si>
    <t>Rīgas iela 22, Aloja</t>
  </si>
  <si>
    <t>Ziemeļu elektriskie tīkli, Smiltenes pag., Smiltenes nov.</t>
  </si>
  <si>
    <t>Tālavas 33, Valka</t>
  </si>
  <si>
    <t>Pentes iela 2, Rūjiena</t>
  </si>
  <si>
    <t>Daugavas iela 64, Smiltene</t>
  </si>
  <si>
    <t>Ziemeļa EF novietne</t>
  </si>
  <si>
    <r>
      <t>3.</t>
    </r>
    <r>
      <rPr>
        <b/>
        <sz val="7"/>
        <color theme="1"/>
        <rFont val="Times New Roman"/>
        <family val="1"/>
        <charset val="186"/>
      </rPr>
      <t xml:space="preserve">      </t>
    </r>
    <r>
      <rPr>
        <b/>
        <sz val="12"/>
        <color theme="1"/>
        <rFont val="Times New Roman"/>
        <family val="1"/>
        <charset val="186"/>
      </rPr>
      <t>Demontējamie materiāli, kuri izmantojami kā rezerves daļas</t>
    </r>
  </si>
  <si>
    <t>Pierīgas RCF novietne</t>
  </si>
  <si>
    <t>Dienvidu RCF novietne</t>
  </si>
  <si>
    <t>Rietumu RCF novietne</t>
  </si>
  <si>
    <t>Ziemeļaustrumu RCF novietne</t>
  </si>
  <si>
    <t>Austrumu RCF novietne</t>
  </si>
  <si>
    <t>Ziemeļu RCF novietne</t>
  </si>
  <si>
    <t>Demontēto materiālu rezerves daļas</t>
  </si>
  <si>
    <t>Materiāla nomenklatūras kods</t>
  </si>
  <si>
    <t>Materiāla daudzums (kg)</t>
  </si>
  <si>
    <t xml:space="preserve">Nodošanas vieta </t>
  </si>
  <si>
    <t>Nodošanas vieta</t>
  </si>
  <si>
    <t>Uzskaites sadalne</t>
  </si>
  <si>
    <t>Kabeļu sadalne</t>
  </si>
  <si>
    <t>Kabeļu uzskaites sadalne</t>
  </si>
  <si>
    <t>VS izolators</t>
  </si>
  <si>
    <t>ZS izolators</t>
  </si>
  <si>
    <t>VS atdalītājs (vecā tipa)</t>
  </si>
  <si>
    <t>VS atdalītājs (jaunā tipa)</t>
  </si>
  <si>
    <t>Daudzdzīvokļu uzskaites sadalne</t>
  </si>
  <si>
    <t>VS izlādnis</t>
  </si>
  <si>
    <t>Vienību skaits, (gab./m)</t>
  </si>
  <si>
    <t>VS atdalītājs/slodzes sl. (iekštipa)</t>
  </si>
  <si>
    <t>ZS slēdzis</t>
  </si>
  <si>
    <t>Demontāžas aktu sastādīja:</t>
  </si>
  <si>
    <t xml:space="preserve">   201___. gada _____________             </t>
  </si>
  <si>
    <t>_________________________________________________________________</t>
  </si>
  <si>
    <t>Materiāli atbildīgā persona/meistars, vārds, uzvārds, paraksts)</t>
  </si>
  <si>
    <t>Demontāžas darbus veica:</t>
  </si>
  <si>
    <t>Struktūrvienība/komersants, amats, vārds, uzvārds, paraksts</t>
  </si>
  <si>
    <t>Dem. materiālus pieņēma:</t>
  </si>
  <si>
    <t>SKIF, amats, vārds, uzvārds, paraksts</t>
  </si>
  <si>
    <t>RCF, amats, vārds, uzvārds, paraksts</t>
  </si>
  <si>
    <t>EF, amats, vārds, uzvārds, paraksts</t>
  </si>
  <si>
    <t>Ieņēmuma ordera Nr.</t>
  </si>
  <si>
    <t>______________________</t>
  </si>
  <si>
    <t>4. Demontējamie materiāli, kurus apsaimnieko darbu veicējs</t>
  </si>
  <si>
    <t>Daudzums</t>
  </si>
  <si>
    <t>Mērvienība</t>
  </si>
  <si>
    <t>Koka stabi</t>
  </si>
  <si>
    <t>Dzelzsbetona stabi</t>
  </si>
  <si>
    <t>Dzelzsbetona pastabi</t>
  </si>
  <si>
    <t xml:space="preserve">Būvgruži </t>
  </si>
  <si>
    <t>Atkritumi</t>
  </si>
  <si>
    <t>Zemē paliekoši kabeļi</t>
  </si>
  <si>
    <t>gab</t>
  </si>
  <si>
    <t>Piekarkabelis AMKA</t>
  </si>
  <si>
    <t>Slēgtā tipa</t>
  </si>
  <si>
    <t>Demontāža atbilstoši</t>
  </si>
  <si>
    <t>KL rezerves izmantošanai</t>
  </si>
  <si>
    <t>Netiek demontēts</t>
  </si>
  <si>
    <t>nav</t>
  </si>
  <si>
    <t>Neizmantota KL</t>
  </si>
  <si>
    <t>Materiāla daudzums (gab/km)</t>
  </si>
  <si>
    <t>Traversa</t>
  </si>
  <si>
    <t>rezultāts</t>
  </si>
  <si>
    <t>demontētā materiāla nosaukums</t>
  </si>
  <si>
    <t xml:space="preserve">KTPS met. konstrukcija </t>
  </si>
  <si>
    <t>KTPO met. Konstrukcija</t>
  </si>
  <si>
    <t xml:space="preserve">KTPN met. konstrukcija </t>
  </si>
  <si>
    <t>vecais GL atdalītājs</t>
  </si>
  <si>
    <t xml:space="preserve">uzsakaišu sadalne </t>
  </si>
  <si>
    <t xml:space="preserve">kabeļu komutācijas sadalne </t>
  </si>
  <si>
    <t>kabeļu komutācijas uzskaites sadalne</t>
  </si>
  <si>
    <t>daudzdzīvokļu m. sadalne</t>
  </si>
  <si>
    <t>KL rezervē</t>
  </si>
  <si>
    <t>VS izolētais vads</t>
  </si>
  <si>
    <t>3*35</t>
  </si>
  <si>
    <t>3*50</t>
  </si>
  <si>
    <t>3*70</t>
  </si>
  <si>
    <t>3*95</t>
  </si>
  <si>
    <t>3*120</t>
  </si>
  <si>
    <t>3*150</t>
  </si>
  <si>
    <t>3*185</t>
  </si>
  <si>
    <t>3*240</t>
  </si>
  <si>
    <t>4*16</t>
  </si>
  <si>
    <t>4*25</t>
  </si>
  <si>
    <t>4*35</t>
  </si>
  <si>
    <t>4*50</t>
  </si>
  <si>
    <t>4*70</t>
  </si>
  <si>
    <t>4*95</t>
  </si>
  <si>
    <t>4*120</t>
  </si>
  <si>
    <t>4*150</t>
  </si>
  <si>
    <t>4*185</t>
  </si>
  <si>
    <t>3x50/xx</t>
  </si>
  <si>
    <t>3x95/xx</t>
  </si>
  <si>
    <t>3x150/xx</t>
  </si>
  <si>
    <t>3x240/xx</t>
  </si>
  <si>
    <t>3x120/xx</t>
  </si>
  <si>
    <t>3*50/xx</t>
  </si>
  <si>
    <t>3*95/xx</t>
  </si>
  <si>
    <t>3*120/xx</t>
  </si>
  <si>
    <t>3*150/xx</t>
  </si>
  <si>
    <t>3*240/xx</t>
  </si>
  <si>
    <t>3*185/xx</t>
  </si>
  <si>
    <t>km</t>
  </si>
  <si>
    <t>m3</t>
  </si>
  <si>
    <t>SIKF novietne Līčos</t>
  </si>
  <si>
    <t>Koka stabs pastabiem</t>
  </si>
  <si>
    <t xml:space="preserve">Cu kailvads - </t>
  </si>
  <si>
    <t>Cu-16</t>
  </si>
  <si>
    <t>Cu-35</t>
  </si>
  <si>
    <t>Cu-50</t>
  </si>
  <si>
    <t>Cu-25</t>
  </si>
  <si>
    <t>Tērauda kailvads</t>
  </si>
  <si>
    <t>PS-25</t>
  </si>
  <si>
    <t>PS-35</t>
  </si>
  <si>
    <t>Darbība ar pamatlīdzekli pēc demontāžas</t>
  </si>
  <si>
    <t xml:space="preserve">     - tiks pinībā norakstīts</t>
  </si>
  <si>
    <t xml:space="preserve">     - tiks daļēji norakstīts</t>
  </si>
  <si>
    <t xml:space="preserve">     - netiks norakstīts</t>
  </si>
  <si>
    <t>Sadalne</t>
  </si>
  <si>
    <t>atdalītājs</t>
  </si>
  <si>
    <t>slodzes</t>
  </si>
  <si>
    <t>jaudas</t>
  </si>
  <si>
    <t xml:space="preserve">VS slēdzis, </t>
  </si>
  <si>
    <t>Balsts koka demontēts atkārtoti izmantojams</t>
  </si>
  <si>
    <t>0041821</t>
  </si>
  <si>
    <t>0041820</t>
  </si>
  <si>
    <t>0041819</t>
  </si>
  <si>
    <t>0041818</t>
  </si>
  <si>
    <t>0041817</t>
  </si>
  <si>
    <t>0041816</t>
  </si>
  <si>
    <r>
      <t>Slēgiekārta demontēta 12kV CCV</t>
    </r>
    <r>
      <rPr>
        <sz val="11"/>
        <color theme="1"/>
        <rFont val="Calibri"/>
        <family val="2"/>
        <charset val="186"/>
        <scheme val="minor"/>
      </rPr>
      <t>(T) atkārtoti izmantojama</t>
    </r>
  </si>
  <si>
    <t>0041815</t>
  </si>
  <si>
    <t>0041814</t>
  </si>
  <si>
    <t>0041813</t>
  </si>
  <si>
    <t>0041812</t>
  </si>
  <si>
    <r>
      <t>Slēgiekārta demontēta 24kV CCV</t>
    </r>
    <r>
      <rPr>
        <sz val="11"/>
        <color theme="1"/>
        <rFont val="Calibri"/>
        <family val="2"/>
        <charset val="186"/>
        <scheme val="minor"/>
      </rPr>
      <t>(T)V(T) atkārtoti izmantojama</t>
    </r>
  </si>
  <si>
    <t>0041811</t>
  </si>
  <si>
    <t>0041810</t>
  </si>
  <si>
    <r>
      <t>Slēgiekārta demontēta 24kV CCCV</t>
    </r>
    <r>
      <rPr>
        <sz val="11"/>
        <color theme="1"/>
        <rFont val="Calibri"/>
        <family val="2"/>
        <charset val="186"/>
        <scheme val="minor"/>
      </rPr>
      <t>(T) atkārtoti izmantojama</t>
    </r>
  </si>
  <si>
    <t>0041809</t>
  </si>
  <si>
    <t>0041808</t>
  </si>
  <si>
    <t>0041807</t>
  </si>
  <si>
    <r>
      <t>Slēgiekārta demontēta 24kV CCV</t>
    </r>
    <r>
      <rPr>
        <sz val="11"/>
        <color theme="1"/>
        <rFont val="Calibri"/>
        <family val="2"/>
        <charset val="186"/>
        <scheme val="minor"/>
      </rPr>
      <t>(T) atkārtoti izmantojama</t>
    </r>
  </si>
  <si>
    <t>0041806</t>
  </si>
  <si>
    <t>0041805</t>
  </si>
  <si>
    <t>0041804</t>
  </si>
  <si>
    <t>0041803</t>
  </si>
  <si>
    <t>1003.002</t>
  </si>
  <si>
    <t>0041802</t>
  </si>
  <si>
    <t>1003.001</t>
  </si>
  <si>
    <t>KTA demontēta 20kV 2x1000kVA betona 2xCCCF atkārtoti izmantojama</t>
  </si>
  <si>
    <t>0041801</t>
  </si>
  <si>
    <t>1002.018</t>
  </si>
  <si>
    <t>KTA demontēta 20kV 2x1000kVA betona 2xCCF atkārtoti izmantojama</t>
  </si>
  <si>
    <t>0041800</t>
  </si>
  <si>
    <t>1002.017</t>
  </si>
  <si>
    <t>KTA demontēta 20kV 2x1000kVA betona 2xCCCV(T) atkārtoti izmantojama</t>
  </si>
  <si>
    <t>0041799</t>
  </si>
  <si>
    <t>1002.016</t>
  </si>
  <si>
    <t>KTA demontēta 20kV 2x1000kVA  betona 2xCCV(T) atkārtoti izmantojama</t>
  </si>
  <si>
    <t>0041798</t>
  </si>
  <si>
    <t>1002.015</t>
  </si>
  <si>
    <t>KTA demontēta 20kV 2x630kVA betona 2xCCCF atkārtoti izmantojama</t>
  </si>
  <si>
    <t>0041797</t>
  </si>
  <si>
    <t>1002.014</t>
  </si>
  <si>
    <t>KTA demontēta 20kV 2x630kVA betona 2xCCF atkārtoti izmantojama</t>
  </si>
  <si>
    <t>0041796</t>
  </si>
  <si>
    <t>1002.013</t>
  </si>
  <si>
    <t>0041795</t>
  </si>
  <si>
    <t>1002.012</t>
  </si>
  <si>
    <t>KTA demontēta 20kV līdz 1000kVA betona CCV(T) atkārtoti izmantojama</t>
  </si>
  <si>
    <t>0041794</t>
  </si>
  <si>
    <t>1002.011</t>
  </si>
  <si>
    <t>KTA demontēta 20kV līdz 630kVA betona CCCF atkārtoti izmantojama</t>
  </si>
  <si>
    <t>0041793</t>
  </si>
  <si>
    <t>1002.010</t>
  </si>
  <si>
    <t>KTA demontēta 20kV līdz 630kVA  betona CCF atkārtoti izmantojama</t>
  </si>
  <si>
    <t>0041792</t>
  </si>
  <si>
    <t>1002.009</t>
  </si>
  <si>
    <t>KTA demontēta 10kV 2x1000kVA betona 2xCCCV(T) atkārtoti izmantojama</t>
  </si>
  <si>
    <t>0041791</t>
  </si>
  <si>
    <t>1002.008</t>
  </si>
  <si>
    <t>KTA demontēta 10kV 2x1000kVA betona 2xCCV(T) atkārtoti izmantojama</t>
  </si>
  <si>
    <t>0041790</t>
  </si>
  <si>
    <t>1002.007</t>
  </si>
  <si>
    <t>KTA demontēta 10kV 2x630kVA betona 2xCCCF atkārtoti izmantojama</t>
  </si>
  <si>
    <t>0041789</t>
  </si>
  <si>
    <t>1002.006</t>
  </si>
  <si>
    <t>KTA demontēta 10kV 2x630kVA betona 2xCCF atkārtoti izmantojama</t>
  </si>
  <si>
    <t>0041788</t>
  </si>
  <si>
    <t>1002.005</t>
  </si>
  <si>
    <t>KTA demontēta 10kV līdz 1000kVA betona CCCV(T) atkārtoti izmantojama</t>
  </si>
  <si>
    <t>0041787</t>
  </si>
  <si>
    <t>1002.004</t>
  </si>
  <si>
    <t>KTA demontēta 10kV līdz 1000kVA betona CCV(T) atkārtoti izmantojama</t>
  </si>
  <si>
    <t>0041786</t>
  </si>
  <si>
    <t>1002.003</t>
  </si>
  <si>
    <t>0041692</t>
  </si>
  <si>
    <t>1002.002</t>
  </si>
  <si>
    <t>0041578</t>
  </si>
  <si>
    <t>1002.001</t>
  </si>
  <si>
    <t>0041501</t>
  </si>
  <si>
    <t>1001.022</t>
  </si>
  <si>
    <t>0041468</t>
  </si>
  <si>
    <t>1001.021</t>
  </si>
  <si>
    <t>0041438</t>
  </si>
  <si>
    <t>1001.020</t>
  </si>
  <si>
    <t>0041437</t>
  </si>
  <si>
    <t>1001.019</t>
  </si>
  <si>
    <t>0041401</t>
  </si>
  <si>
    <t>1001.018</t>
  </si>
  <si>
    <t>0041188</t>
  </si>
  <si>
    <t>1001.017</t>
  </si>
  <si>
    <t>0041175</t>
  </si>
  <si>
    <t>1001.016</t>
  </si>
  <si>
    <t>0041174</t>
  </si>
  <si>
    <t>1001.015</t>
  </si>
  <si>
    <t>0041161</t>
  </si>
  <si>
    <t>1001.014</t>
  </si>
  <si>
    <t>0041098</t>
  </si>
  <si>
    <t>1001.013</t>
  </si>
  <si>
    <t>0041097</t>
  </si>
  <si>
    <t>1001.012</t>
  </si>
  <si>
    <t>0041095</t>
  </si>
  <si>
    <t>1001.011</t>
  </si>
  <si>
    <t>0040978</t>
  </si>
  <si>
    <t>1001.010</t>
  </si>
  <si>
    <t>0040844</t>
  </si>
  <si>
    <t>1001.009</t>
  </si>
  <si>
    <t>0040806</t>
  </si>
  <si>
    <t>1001.008</t>
  </si>
  <si>
    <t>0040688</t>
  </si>
  <si>
    <t>1001.007</t>
  </si>
  <si>
    <t>0040652</t>
  </si>
  <si>
    <t>1001.006</t>
  </si>
  <si>
    <t>0040616</t>
  </si>
  <si>
    <t>1001.005</t>
  </si>
  <si>
    <t>0040502</t>
  </si>
  <si>
    <t>1001.004</t>
  </si>
  <si>
    <t>0040494</t>
  </si>
  <si>
    <t>1001.003</t>
  </si>
  <si>
    <t>0040463</t>
  </si>
  <si>
    <t>1001.002</t>
  </si>
  <si>
    <t>0040324</t>
  </si>
  <si>
    <t>1001.001</t>
  </si>
  <si>
    <t>Pamatlīdzekļa nr.</t>
  </si>
  <si>
    <t>Nodošanas vieta/ komersanta nosaukums/ fiziskas personas vārds, uzvārds (aizpilda darbu veicējs)</t>
  </si>
  <si>
    <t>Nodošanasvietas/ atkritumu apsaimniekošanas adrese (aizpilda darbu veicējs)</t>
  </si>
  <si>
    <t>Azbestu saturoši materiāli (šīfers)</t>
  </si>
  <si>
    <t>SIKF RpR lūžņu noliktava</t>
  </si>
  <si>
    <t>Līči, Dambja ielā 2, Stopiņu nov.</t>
  </si>
  <si>
    <t>(Kapitalieguldījuma projekta Nr./Remontdarba Nr.)</t>
  </si>
  <si>
    <t>5. Transformatori</t>
  </si>
  <si>
    <t>SB-1 3x16+16</t>
  </si>
  <si>
    <t>SB-1 3x25+16</t>
  </si>
  <si>
    <t>SB-1 3x25+25</t>
  </si>
  <si>
    <t>SB-1 3x50+25</t>
  </si>
  <si>
    <t>SB-1 3x50</t>
  </si>
  <si>
    <t>SB-1 4x16</t>
  </si>
  <si>
    <t>VS kabelis Cu (eļļas)</t>
  </si>
  <si>
    <t>VS kabelis Al</t>
  </si>
  <si>
    <t>ZS kabelis Al</t>
  </si>
  <si>
    <t xml:space="preserve">ZS kabelis Al (eļļas) </t>
  </si>
  <si>
    <t xml:space="preserve">ZS kabelis Cu </t>
  </si>
  <si>
    <t>VS kabelis Al (eļļas)</t>
  </si>
  <si>
    <t>ZS kabelis Cu (eļļas)</t>
  </si>
  <si>
    <t>VS kabelis Cu</t>
  </si>
  <si>
    <t>AAB-1 3x6</t>
  </si>
  <si>
    <t>AAB-1 3x10</t>
  </si>
  <si>
    <t>AAB-1 3x16</t>
  </si>
  <si>
    <t>AAB-1 3x25</t>
  </si>
  <si>
    <t>AAB-1 3x35</t>
  </si>
  <si>
    <t>AAB-1 3x50</t>
  </si>
  <si>
    <t>AAB-1 3x70</t>
  </si>
  <si>
    <t>AAB-1 3x95</t>
  </si>
  <si>
    <t>AAB-1 3x120</t>
  </si>
  <si>
    <t>AAB-1 3x150</t>
  </si>
  <si>
    <t>AAB-1 3x185</t>
  </si>
  <si>
    <t>AAB-1 3x240</t>
  </si>
  <si>
    <t>ASB-1 3x10+1x16</t>
  </si>
  <si>
    <t>ASB-1 3x16+1x10</t>
  </si>
  <si>
    <t>ASB-1 3x25+1x16</t>
  </si>
  <si>
    <t>ASB-1 3x35+1x16</t>
  </si>
  <si>
    <t>ASB-1 3x50+1x25</t>
  </si>
  <si>
    <t>ASB-1 3x70+1x25</t>
  </si>
  <si>
    <t>ASB-1 3x95+1x35</t>
  </si>
  <si>
    <t>ASB-1 3x120+1x35</t>
  </si>
  <si>
    <t>ASB-1 3x150+1x50</t>
  </si>
  <si>
    <t>ASB-1 3x185+1x50</t>
  </si>
  <si>
    <t>AAŠV-1 3x6</t>
  </si>
  <si>
    <t>AAŠV-1 3x10</t>
  </si>
  <si>
    <t>AAŠV-1 3x16</t>
  </si>
  <si>
    <t>AAŠV-1 3x25</t>
  </si>
  <si>
    <t>AAŠV-1 3x35</t>
  </si>
  <si>
    <t>AAŠV-1 3x50</t>
  </si>
  <si>
    <t>AAŠV-1 3x70</t>
  </si>
  <si>
    <t>AAŠV-1 3x95</t>
  </si>
  <si>
    <t>AAŠV-1 3x120</t>
  </si>
  <si>
    <t>AAŠV-1 3x150</t>
  </si>
  <si>
    <t>AAŠV-1 3x185</t>
  </si>
  <si>
    <t>AAŠV-1 3x240</t>
  </si>
  <si>
    <t>AVVB-1-3x70+1x35</t>
  </si>
  <si>
    <t>AVVG-1-3x25+1x16</t>
  </si>
  <si>
    <t>AVVG 1 4x6</t>
  </si>
  <si>
    <t>AVVG 1 4x10</t>
  </si>
  <si>
    <t>AVVG 1 4x16</t>
  </si>
  <si>
    <t>AVVG 1 4x25</t>
  </si>
  <si>
    <t>AVVG 1 4x35</t>
  </si>
  <si>
    <t>AVVG 1 4x50</t>
  </si>
  <si>
    <t>AVVG 1 4x70</t>
  </si>
  <si>
    <t>AVVG 1 4x95</t>
  </si>
  <si>
    <t>AVVG 1 4x120</t>
  </si>
  <si>
    <t>AVVG 1 4x150</t>
  </si>
  <si>
    <t>AVVG 1 4x185</t>
  </si>
  <si>
    <t>APVB-1 3x25+1x16</t>
  </si>
  <si>
    <t>APVB-1 3x35+1x16</t>
  </si>
  <si>
    <t>APVB-1 3x50+1x25</t>
  </si>
  <si>
    <t>APVB-1 3x70+1x25</t>
  </si>
  <si>
    <t>AXMK-1 4x16</t>
  </si>
  <si>
    <t>AXMK-1 4x25</t>
  </si>
  <si>
    <t>AXMK-1 4x35</t>
  </si>
  <si>
    <t>AXMK-1 4x50</t>
  </si>
  <si>
    <t>AXMK 1 4x70</t>
  </si>
  <si>
    <t>AXMK 1 4x95</t>
  </si>
  <si>
    <t>AXMK 1 4x120</t>
  </si>
  <si>
    <t>AXMK 1 4x150</t>
  </si>
  <si>
    <t>AXMK 1 4x185</t>
  </si>
  <si>
    <t>AXMK 1 4x240</t>
  </si>
  <si>
    <t>AXMK 1 4x300</t>
  </si>
  <si>
    <t>SB-6 3x25</t>
  </si>
  <si>
    <t>SB-6 3x35</t>
  </si>
  <si>
    <t>SB-6 3x50</t>
  </si>
  <si>
    <t>SB-6 3x70</t>
  </si>
  <si>
    <t>SB-6 3x95</t>
  </si>
  <si>
    <t>SB-6 3x120</t>
  </si>
  <si>
    <t>SB-6 3x150</t>
  </si>
  <si>
    <t>SB-6 3x185</t>
  </si>
  <si>
    <t>SB-6 3x240</t>
  </si>
  <si>
    <t>ASB- 6 3x95</t>
  </si>
  <si>
    <t>ASB- 6 3x120</t>
  </si>
  <si>
    <t>AAB-10 3x16</t>
  </si>
  <si>
    <t>AAB-10 3x25</t>
  </si>
  <si>
    <t>AAB-10 3x35</t>
  </si>
  <si>
    <t>AAB-10 3x50</t>
  </si>
  <si>
    <t>AAB-10 3x70</t>
  </si>
  <si>
    <t>AAB-10  3x95</t>
  </si>
  <si>
    <t>AAB-10 3x120</t>
  </si>
  <si>
    <t>AAB-10 3x150</t>
  </si>
  <si>
    <t>AAB-10 3x185</t>
  </si>
  <si>
    <t>AAB-10-3x240</t>
  </si>
  <si>
    <t>AAŠV-10 3x16</t>
  </si>
  <si>
    <t>AAŠV-10 3x25</t>
  </si>
  <si>
    <t>AAŠV-10 3x35</t>
  </si>
  <si>
    <t>AAŠV-10 3x50</t>
  </si>
  <si>
    <t>AAŠV-10 3x70</t>
  </si>
  <si>
    <t>AAŠV-10 3x95</t>
  </si>
  <si>
    <t>AAŠV-10 3x120</t>
  </si>
  <si>
    <t>AAŠV-10 3x150</t>
  </si>
  <si>
    <t>AAŠV-10 3x185</t>
  </si>
  <si>
    <t>AAŠV-10 3x240</t>
  </si>
  <si>
    <t>ASB-10 3x16</t>
  </si>
  <si>
    <t>ASB-10 3x25</t>
  </si>
  <si>
    <t>ASB-10 3x35</t>
  </si>
  <si>
    <t>ASB-10 3x50</t>
  </si>
  <si>
    <t>ASB-10 3x70</t>
  </si>
  <si>
    <t>ASB-10 3x95</t>
  </si>
  <si>
    <t>ASB-10 3x120</t>
  </si>
  <si>
    <t>ASB-10 3x150</t>
  </si>
  <si>
    <t>ASB-10 3x185</t>
  </si>
  <si>
    <t>ASB-10 3x240</t>
  </si>
  <si>
    <t>NYY-1x240</t>
  </si>
  <si>
    <t>AXCEL-12 3x150/25</t>
  </si>
  <si>
    <t>AXCEL-12 3x240/35</t>
  </si>
  <si>
    <t>TSLE -12-3x240/35</t>
  </si>
  <si>
    <t>AHXCMK-10-3x240/35</t>
  </si>
  <si>
    <t>ZMP</t>
  </si>
  <si>
    <t>KS - 6</t>
  </si>
  <si>
    <t>KS - 4</t>
  </si>
  <si>
    <t>KTA demontēta 10kV līdz 630kVA betona CCF atkārtoti izmantojama</t>
  </si>
  <si>
    <t>KTA demontēta 10kV līdz 630kVA betona CCCF atkārtoti izmantojama</t>
  </si>
  <si>
    <t>KTA demontēta 10kV 2x1000kVA  betona 2xCCV(T) atkārtoti izmantojama</t>
  </si>
  <si>
    <t>KTA demontēta 10kV 2x1000kVA  betona 2xCCCV(T) atkārtoti izmantojama</t>
  </si>
  <si>
    <t>KTA demontēta 20kV līdz 1000kVA betona CCCV(T) atkārtoti izmantojama</t>
  </si>
  <si>
    <t>KTA demontēta 20kV 2x1000kVA  betona 2xCCF atkārtoti izmantojama</t>
  </si>
  <si>
    <t>AHXAMK-W-20-3x50+35</t>
  </si>
  <si>
    <t>AHXAMK-W-20-3x95+35</t>
  </si>
  <si>
    <t>AHXAMK-W-20-3x150+35</t>
  </si>
  <si>
    <t>AHXAMK-W-20-3x240+35</t>
  </si>
  <si>
    <t>AXLJ-F TT 24 kV 3x1x95/16</t>
  </si>
  <si>
    <t>AXLJ-F TT 24 kV 3x1x50/16</t>
  </si>
  <si>
    <t>AXLJ-F TT 24 kV 3x1x150/16</t>
  </si>
  <si>
    <t>AXLJ-F TT 24 kV 3x1x240/16</t>
  </si>
  <si>
    <t>AXQJ-TT-20-1x50/16</t>
  </si>
  <si>
    <t>AXQJ-TT-20-1x95/25</t>
  </si>
  <si>
    <t>AXQJ-TT-20-1x150/25</t>
  </si>
  <si>
    <t>AXQJ-TT-20-1x240/25</t>
  </si>
  <si>
    <t>FXQJ-TT-20-1x150/25</t>
  </si>
  <si>
    <t>FXQJ-TT-20-1x300/35</t>
  </si>
  <si>
    <t>FXQJ-TT-20-1x500/35</t>
  </si>
  <si>
    <t>AHXCMK-WTC -20-3x50/25</t>
  </si>
  <si>
    <t>AHXCMK-WTC -20-3x95/35</t>
  </si>
  <si>
    <t>AHXCMK-WTC -20-3x150/35</t>
  </si>
  <si>
    <t>AHXCMK-WTC -20-3x240/35</t>
  </si>
  <si>
    <t>OSB-20 3x70</t>
  </si>
  <si>
    <t>OSB-20 3x95</t>
  </si>
  <si>
    <t>OSB-20 3x120</t>
  </si>
  <si>
    <t>OSB-20 3x150</t>
  </si>
  <si>
    <t>AOSB-20 3x70</t>
  </si>
  <si>
    <t>AOSB-20 3x95</t>
  </si>
  <si>
    <t>AOSB-20 3x120</t>
  </si>
  <si>
    <t>AOSB-20 3x150</t>
  </si>
  <si>
    <t>AOSB-20 3x185</t>
  </si>
  <si>
    <t>AS „Sadales tīkls” 
Tīklu pārvaldības funkcija</t>
  </si>
  <si>
    <t>Rietumu tehniskā daļa</t>
  </si>
  <si>
    <t>Ventspils tīklu nodaļa</t>
  </si>
  <si>
    <t>34083#TP9111, 34083#TP965</t>
  </si>
  <si>
    <t>10kV un 0.4kV kabeļlīnijas pārbūve K.Valdemāra ielā, Ventspilī</t>
  </si>
  <si>
    <t>Transformators 10kV 160kVA</t>
  </si>
  <si>
    <t>Zvaigžņu iela 5, Ventspilī</t>
  </si>
  <si>
    <t>0.4kV</t>
  </si>
  <si>
    <t>1999.g.</t>
  </si>
  <si>
    <t>10kV</t>
  </si>
  <si>
    <t>10kv</t>
  </si>
  <si>
    <t>1961.g.</t>
  </si>
  <si>
    <t>1977.g.</t>
  </si>
  <si>
    <t>2008.g.</t>
  </si>
  <si>
    <t>2013.g.</t>
  </si>
  <si>
    <t xml:space="preserve">   2018. gada 05. jūnijā             </t>
  </si>
  <si>
    <t>Gints Reinbergs</t>
  </si>
  <si>
    <t>0.4kV kab.1999.g</t>
  </si>
  <si>
    <t>10kV kab.1961.g</t>
  </si>
  <si>
    <t>10kV kab.1977.g</t>
  </si>
  <si>
    <t>10kV kab.1999.g</t>
  </si>
  <si>
    <t>10kV kab.2008.g</t>
  </si>
  <si>
    <t>10kV kab.2013.g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</si>
</sst>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36" x14ac:knownFonts="1">
    <font>
      <sz val="11"/>
      <color theme="1"/>
      <name val="Calibri"/>
      <family val="2"/>
      <charset val="186"/>
      <scheme val="minor"/>
    </font>
    <font>
      <sz val="10"/>
      <color theme="1"/>
      <name val="Times New Roman"/>
      <family val="1"/>
      <charset val="186"/>
    </font>
    <font>
      <sz val="12"/>
      <color theme="1"/>
      <name val="Times New Roman"/>
      <family val="1"/>
      <charset val="186"/>
    </font>
    <font>
      <b/>
      <sz val="12"/>
      <color theme="1"/>
      <name val="Times New Roman"/>
      <family val="1"/>
      <charset val="186"/>
    </font>
    <font>
      <b/>
      <sz val="7"/>
      <color theme="1"/>
      <name val="Times New Roman"/>
      <family val="1"/>
      <charset val="186"/>
    </font>
    <font>
      <b/>
      <sz val="14"/>
      <name val="Times New Roman"/>
      <family val="1"/>
    </font>
    <font>
      <sz val="12"/>
      <name val="Times New Roman"/>
      <family val="1"/>
      <charset val="186"/>
    </font>
    <font>
      <b/>
      <sz val="12"/>
      <name val="Times New Roman"/>
      <family val="1"/>
    </font>
    <font>
      <sz val="12"/>
      <name val="Times New Roman"/>
      <family val="1"/>
    </font>
    <font>
      <sz val="12"/>
      <color rgb="FF000000"/>
      <name val="Times New Roman"/>
      <family val="1"/>
      <charset val="186"/>
    </font>
    <font>
      <b/>
      <sz val="12"/>
      <name val="Times New Roman"/>
      <family val="1"/>
      <charset val="186"/>
    </font>
    <font>
      <b/>
      <sz val="14"/>
      <color theme="1"/>
      <name val="Calibri"/>
      <family val="2"/>
      <charset val="186"/>
      <scheme val="minor"/>
    </font>
    <font>
      <sz val="9"/>
      <color indexed="81"/>
      <name val="Tahoma"/>
      <family val="2"/>
      <charset val="186"/>
    </font>
    <font>
      <b/>
      <sz val="9"/>
      <color indexed="81"/>
      <name val="Tahoma"/>
      <family val="2"/>
      <charset val="186"/>
    </font>
    <font>
      <sz val="10"/>
      <color theme="1"/>
      <name val="Calibri"/>
      <family val="2"/>
      <charset val="186"/>
      <scheme val="minor"/>
    </font>
    <font>
      <i/>
      <sz val="11"/>
      <color rgb="FF7F7F7F"/>
      <name val="Calibri"/>
      <family val="2"/>
      <charset val="186"/>
      <scheme val="minor"/>
    </font>
    <font>
      <sz val="10"/>
      <name val="Arial"/>
      <family val="2"/>
      <charset val="186"/>
    </font>
    <font>
      <sz val="12"/>
      <color theme="0"/>
      <name val="Times New Roman"/>
      <family val="1"/>
    </font>
    <font>
      <sz val="10"/>
      <name val="Arial"/>
      <family val="2"/>
      <charset val="186"/>
    </font>
    <font>
      <i/>
      <sz val="11"/>
      <name val="Calibri"/>
      <family val="2"/>
      <charset val="186"/>
      <scheme val="minor"/>
    </font>
    <font>
      <sz val="9"/>
      <color theme="1"/>
      <name val="Times New Roman"/>
      <family val="1"/>
      <charset val="186"/>
    </font>
    <font>
      <b/>
      <sz val="10"/>
      <name val="Arial"/>
      <family val="2"/>
    </font>
    <font>
      <sz val="10"/>
      <name val="Times New Roman"/>
      <family val="1"/>
      <charset val="186"/>
    </font>
    <font>
      <b/>
      <sz val="11"/>
      <name val="Calibri"/>
      <family val="2"/>
      <charset val="186"/>
      <scheme val="minor"/>
    </font>
    <font>
      <sz val="11"/>
      <name val="Calibri"/>
      <family val="2"/>
      <charset val="186"/>
      <scheme val="minor"/>
    </font>
    <font>
      <sz val="11"/>
      <color rgb="FF000000"/>
      <name val="Calibri"/>
      <family val="2"/>
      <charset val="186"/>
      <scheme val="minor"/>
    </font>
    <font>
      <sz val="12"/>
      <name val="Times New Roman"/>
      <family val="1"/>
      <charset val="186"/>
    </font>
    <font>
      <sz val="10"/>
      <name val="Times New Roman"/>
      <family val="1"/>
    </font>
    <font>
      <sz val="12"/>
      <color theme="1"/>
      <name val="Times New Roman"/>
      <family val="1"/>
      <charset val="186"/>
    </font>
    <font>
      <sz val="10"/>
      <name val="Times New Roman"/>
      <family val="1"/>
      <charset val="186"/>
    </font>
    <font>
      <sz val="8"/>
      <color theme="1"/>
      <name val="Arial"/>
      <family val="2"/>
      <charset val="186"/>
    </font>
    <font>
      <sz val="12"/>
      <color theme="1"/>
      <name val="Symbol"/>
      <family val="1"/>
      <charset val="2"/>
    </font>
    <font>
      <b/>
      <sz val="11"/>
      <color theme="1"/>
      <name val="Calibri"/>
      <family val="2"/>
      <charset val="186"/>
      <scheme val="minor"/>
    </font>
    <font>
      <sz val="12"/>
      <name val="Times New Roman"/>
    </font>
    <font>
      <sz val="10"/>
      <name val="Times New Roman"/>
    </font>
    <font>
      <sz val="10"/>
      <color theme="1"/>
      <name val="Times New Roman"/>
    </font>
  </fonts>
  <fills count="9">
    <fill>
      <patternFill patternType="none"/>
    </fill>
    <fill>
      <patternFill patternType="gray125"/>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theme="0" tint="-0.14999847407452621"/>
      </patternFill>
    </fill>
    <fill>
      <patternFill patternType="solid">
        <fgColor rgb="FFD9D9D9"/>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right/>
      <top style="thin">
        <color theme="1"/>
      </top>
      <bottom style="thin">
        <color theme="1"/>
      </bottom>
      <diagonal/>
    </border>
  </borders>
  <cellStyleXfs count="5">
    <xf numFmtId="0" fontId="0" fillId="0" borderId="0"/>
    <xf numFmtId="0" fontId="15" fillId="0" borderId="0" applyNumberFormat="0" applyFill="0" applyBorder="0" applyAlignment="0" applyProtection="0"/>
    <xf numFmtId="0" fontId="16" fillId="0" borderId="0"/>
    <xf numFmtId="9" fontId="18" fillId="0" borderId="0" applyFont="0" applyFill="0" applyBorder="0" applyAlignment="0" applyProtection="0"/>
    <xf numFmtId="0" fontId="18" fillId="0" borderId="0"/>
  </cellStyleXfs>
  <cellXfs count="229">
    <xf numFmtId="0" fontId="0" fillId="0" borderId="0" xfId="0"/>
    <xf numFmtId="0" fontId="3" fillId="0" borderId="0" xfId="0" applyFont="1"/>
    <xf numFmtId="0" fontId="3" fillId="0" borderId="0" xfId="0" applyFont="1" applyAlignment="1">
      <alignment horizontal="left" vertical="center" indent="5"/>
    </xf>
    <xf numFmtId="0" fontId="0" fillId="0" borderId="0" xfId="0" applyAlignment="1">
      <alignment wrapText="1"/>
    </xf>
    <xf numFmtId="0" fontId="0" fillId="0" borderId="0" xfId="0" applyAlignment="1"/>
    <xf numFmtId="0" fontId="14" fillId="0" borderId="0" xfId="0" applyFont="1"/>
    <xf numFmtId="0" fontId="0" fillId="0" borderId="0" xfId="0" applyBorder="1"/>
    <xf numFmtId="0" fontId="0" fillId="0" borderId="0" xfId="0" applyAlignment="1">
      <alignment horizontal="center"/>
    </xf>
    <xf numFmtId="0" fontId="8" fillId="0" borderId="0" xfId="2" applyFont="1"/>
    <xf numFmtId="0" fontId="8" fillId="0" borderId="0" xfId="2" applyFont="1" applyAlignment="1"/>
    <xf numFmtId="0" fontId="8" fillId="0" borderId="0" xfId="2" applyFont="1" applyAlignment="1">
      <alignment horizontal="center" vertical="center"/>
    </xf>
    <xf numFmtId="0" fontId="8" fillId="0" borderId="0" xfId="2" applyFont="1" applyFill="1" applyAlignment="1"/>
    <xf numFmtId="0" fontId="17" fillId="0" borderId="0" xfId="2" applyFont="1"/>
    <xf numFmtId="49" fontId="9" fillId="0" borderId="1" xfId="2" applyNumberFormat="1" applyFont="1" applyFill="1" applyBorder="1" applyAlignment="1">
      <alignment horizontal="left" vertical="top" wrapText="1"/>
    </xf>
    <xf numFmtId="0" fontId="17" fillId="0" borderId="1" xfId="2" applyFont="1" applyFill="1" applyBorder="1" applyAlignment="1"/>
    <xf numFmtId="0" fontId="17" fillId="0" borderId="1" xfId="2" applyFont="1" applyFill="1" applyBorder="1" applyAlignment="1">
      <alignment horizontal="center" vertical="center"/>
    </xf>
    <xf numFmtId="0" fontId="8" fillId="0" borderId="1" xfId="2" applyFont="1" applyFill="1" applyBorder="1" applyAlignment="1"/>
    <xf numFmtId="0" fontId="8" fillId="0" borderId="1" xfId="2" applyFont="1" applyFill="1" applyBorder="1" applyAlignment="1">
      <alignment horizontal="center" vertical="center"/>
    </xf>
    <xf numFmtId="0" fontId="8" fillId="0" borderId="1" xfId="2" applyFont="1" applyFill="1" applyBorder="1"/>
    <xf numFmtId="0" fontId="6" fillId="0" borderId="1" xfId="2" applyFont="1" applyFill="1" applyBorder="1" applyAlignment="1"/>
    <xf numFmtId="0" fontId="10" fillId="0" borderId="1" xfId="2" applyFont="1" applyFill="1" applyBorder="1" applyAlignment="1">
      <alignment horizontal="center"/>
    </xf>
    <xf numFmtId="0" fontId="8" fillId="0" borderId="1" xfId="2" applyFont="1" applyFill="1" applyBorder="1" applyAlignment="1">
      <alignment vertical="center" shrinkToFit="1"/>
    </xf>
    <xf numFmtId="0" fontId="7" fillId="0" borderId="1" xfId="2" applyFont="1" applyFill="1" applyBorder="1" applyAlignment="1">
      <alignment horizontal="center" vertical="center"/>
    </xf>
    <xf numFmtId="9" fontId="8" fillId="0" borderId="1" xfId="3" applyFont="1" applyFill="1" applyBorder="1" applyAlignment="1">
      <alignment vertical="center" shrinkToFit="1"/>
    </xf>
    <xf numFmtId="0" fontId="9" fillId="0" borderId="1" xfId="2" applyFont="1" applyFill="1" applyBorder="1" applyAlignment="1"/>
    <xf numFmtId="0" fontId="8" fillId="0" borderId="1" xfId="2" applyFont="1" applyFill="1" applyBorder="1" applyAlignment="1">
      <alignment horizontal="left" vertical="center" shrinkToFit="1"/>
    </xf>
    <xf numFmtId="0" fontId="8" fillId="0" borderId="1" xfId="2" applyFont="1" applyFill="1" applyBorder="1" applyAlignment="1">
      <alignment vertical="center" wrapText="1" shrinkToFit="1"/>
    </xf>
    <xf numFmtId="0" fontId="7" fillId="0" borderId="1" xfId="2" applyFont="1" applyFill="1" applyBorder="1" applyAlignment="1">
      <alignment horizontal="center" vertical="center" wrapText="1"/>
    </xf>
    <xf numFmtId="0" fontId="10" fillId="0" borderId="1" xfId="2" applyFont="1" applyFill="1" applyBorder="1" applyAlignment="1">
      <alignment wrapText="1"/>
    </xf>
    <xf numFmtId="0" fontId="7" fillId="0" borderId="1" xfId="2" applyFont="1" applyFill="1" applyBorder="1" applyAlignment="1">
      <alignment horizontal="center" vertical="center" shrinkToFit="1"/>
    </xf>
    <xf numFmtId="0" fontId="7" fillId="0" borderId="1" xfId="2" applyFont="1" applyFill="1" applyBorder="1" applyAlignment="1">
      <alignment horizontal="center" vertical="center" textRotation="90" wrapText="1" shrinkToFit="1"/>
    </xf>
    <xf numFmtId="0" fontId="6" fillId="0" borderId="0" xfId="2" applyFont="1" applyAlignment="1">
      <alignment horizontal="left" vertical="center" wrapText="1" shrinkToFit="1"/>
    </xf>
    <xf numFmtId="0" fontId="6" fillId="0" borderId="0" xfId="2" applyFont="1" applyAlignment="1">
      <alignment horizontal="center" vertical="center" wrapText="1" shrinkToFit="1"/>
    </xf>
    <xf numFmtId="0" fontId="19" fillId="0" borderId="1" xfId="1" applyFont="1" applyBorder="1"/>
    <xf numFmtId="49" fontId="0" fillId="0" borderId="0" xfId="0" applyNumberFormat="1"/>
    <xf numFmtId="0" fontId="11" fillId="0" borderId="0" xfId="0" applyFont="1" applyAlignment="1"/>
    <xf numFmtId="0" fontId="21" fillId="0" borderId="1" xfId="4" applyFont="1" applyBorder="1" applyAlignment="1">
      <alignment wrapText="1"/>
    </xf>
    <xf numFmtId="0" fontId="18" fillId="0" borderId="1" xfId="4" applyBorder="1"/>
    <xf numFmtId="0" fontId="18" fillId="0" borderId="1" xfId="4" applyFill="1" applyBorder="1"/>
    <xf numFmtId="49" fontId="8" fillId="0" borderId="0" xfId="2" applyNumberFormat="1" applyFont="1"/>
    <xf numFmtId="0" fontId="6" fillId="0" borderId="0" xfId="2" applyFont="1" applyFill="1"/>
    <xf numFmtId="49" fontId="6" fillId="0" borderId="0" xfId="2" applyNumberFormat="1" applyFont="1" applyFill="1"/>
    <xf numFmtId="0" fontId="0" fillId="0" borderId="0" xfId="0" applyProtection="1">
      <protection locked="0"/>
    </xf>
    <xf numFmtId="0" fontId="20" fillId="0" borderId="1"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0" fillId="0" borderId="0" xfId="0" applyAlignment="1">
      <alignment horizontal="left"/>
    </xf>
    <xf numFmtId="0" fontId="1" fillId="0" borderId="11" xfId="0" applyFont="1" applyBorder="1" applyAlignment="1" applyProtection="1">
      <alignment horizontal="center" vertical="center" wrapText="1"/>
      <protection locked="0"/>
    </xf>
    <xf numFmtId="0" fontId="1" fillId="0" borderId="6" xfId="0" applyFont="1" applyBorder="1" applyAlignment="1" applyProtection="1">
      <alignment horizontal="right" vertical="center" wrapText="1"/>
      <protection locked="0"/>
    </xf>
    <xf numFmtId="0" fontId="1" fillId="0" borderId="7" xfId="0" applyFont="1" applyBorder="1" applyAlignment="1" applyProtection="1">
      <alignment horizontal="left" vertical="center" wrapText="1"/>
      <protection locked="0"/>
    </xf>
    <xf numFmtId="0" fontId="1" fillId="0" borderId="11" xfId="0" applyFont="1" applyBorder="1" applyAlignment="1" applyProtection="1">
      <alignment vertical="center" wrapText="1"/>
      <protection locked="0"/>
    </xf>
    <xf numFmtId="0" fontId="1" fillId="0" borderId="11" xfId="0" applyFont="1" applyBorder="1" applyAlignment="1" applyProtection="1">
      <alignment horizontal="center" vertical="center" wrapText="1"/>
    </xf>
    <xf numFmtId="0" fontId="1" fillId="0" borderId="5" xfId="0" applyFont="1" applyBorder="1" applyAlignment="1" applyProtection="1">
      <alignment vertical="center" wrapText="1"/>
      <protection locked="0"/>
    </xf>
    <xf numFmtId="0" fontId="1" fillId="0" borderId="0" xfId="0" applyFont="1" applyBorder="1" applyAlignment="1" applyProtection="1">
      <alignment horizontal="right" vertical="center" wrapText="1"/>
      <protection locked="0"/>
    </xf>
    <xf numFmtId="0" fontId="1" fillId="0" borderId="0" xfId="0" applyFont="1" applyBorder="1" applyAlignment="1" applyProtection="1">
      <alignment horizontal="left" vertical="center" wrapText="1"/>
      <protection locked="0"/>
    </xf>
    <xf numFmtId="0" fontId="1" fillId="0" borderId="0" xfId="0" applyFont="1" applyBorder="1" applyAlignment="1" applyProtection="1">
      <alignment vertical="center" wrapText="1"/>
      <protection locked="0"/>
    </xf>
    <xf numFmtId="0" fontId="1" fillId="0" borderId="0" xfId="0" applyFont="1" applyBorder="1" applyAlignment="1" applyProtection="1">
      <alignment horizontal="center" vertical="center" wrapText="1"/>
    </xf>
    <xf numFmtId="0" fontId="1" fillId="0" borderId="0" xfId="0" applyFont="1" applyBorder="1" applyAlignment="1" applyProtection="1">
      <alignment horizontal="center" vertical="center" wrapText="1"/>
      <protection locked="0"/>
    </xf>
    <xf numFmtId="49" fontId="9" fillId="0" borderId="11" xfId="2" applyNumberFormat="1" applyFont="1" applyFill="1" applyBorder="1" applyAlignment="1">
      <alignment horizontal="left" vertical="top" wrapText="1"/>
    </xf>
    <xf numFmtId="0" fontId="22" fillId="0" borderId="1" xfId="0" applyFont="1" applyFill="1" applyBorder="1" applyAlignment="1" applyProtection="1">
      <alignment vertical="center" wrapText="1"/>
      <protection locked="0"/>
    </xf>
    <xf numFmtId="0" fontId="22" fillId="0" borderId="1" xfId="0"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wrapText="1"/>
      <protection locked="0"/>
    </xf>
    <xf numFmtId="0" fontId="22" fillId="0" borderId="12" xfId="0" applyFont="1" applyFill="1" applyBorder="1" applyAlignment="1" applyProtection="1">
      <alignment vertical="center" wrapText="1"/>
      <protection locked="0"/>
    </xf>
    <xf numFmtId="0" fontId="22" fillId="0" borderId="12" xfId="0" applyFont="1" applyFill="1" applyBorder="1" applyAlignment="1" applyProtection="1">
      <alignment horizontal="center" vertical="center" wrapText="1"/>
      <protection locked="0"/>
    </xf>
    <xf numFmtId="0" fontId="8" fillId="2" borderId="6" xfId="2" applyNumberFormat="1" applyFont="1" applyFill="1" applyBorder="1" applyAlignment="1"/>
    <xf numFmtId="0" fontId="2" fillId="0" borderId="10" xfId="0" applyFont="1" applyBorder="1" applyAlignment="1">
      <alignment vertical="center" wrapText="1"/>
    </xf>
    <xf numFmtId="0" fontId="2" fillId="0" borderId="2" xfId="0" applyFont="1" applyBorder="1" applyAlignment="1">
      <alignment vertical="center" wrapText="1"/>
    </xf>
    <xf numFmtId="0" fontId="0" fillId="0" borderId="0" xfId="0" applyAlignment="1">
      <alignment horizontal="center"/>
    </xf>
    <xf numFmtId="0" fontId="2" fillId="0" borderId="10" xfId="2" applyFont="1" applyBorder="1" applyAlignment="1">
      <alignment vertical="center" wrapText="1"/>
    </xf>
    <xf numFmtId="0" fontId="2" fillId="0" borderId="6" xfId="2" applyFont="1" applyBorder="1" applyAlignment="1">
      <alignment vertical="center" wrapText="1"/>
    </xf>
    <xf numFmtId="0" fontId="2" fillId="0" borderId="2" xfId="2" applyFont="1" applyBorder="1" applyAlignment="1">
      <alignment vertical="center" wrapText="1"/>
    </xf>
    <xf numFmtId="0" fontId="6" fillId="2" borderId="11" xfId="2" applyNumberFormat="1" applyFont="1" applyFill="1" applyBorder="1" applyAlignment="1"/>
    <xf numFmtId="0" fontId="22" fillId="0" borderId="8" xfId="0" applyFont="1" applyFill="1" applyBorder="1" applyAlignment="1" applyProtection="1">
      <alignment vertical="center" wrapText="1"/>
      <protection locked="0"/>
    </xf>
    <xf numFmtId="0" fontId="16" fillId="0" borderId="1" xfId="4" applyFont="1" applyBorder="1"/>
    <xf numFmtId="164" fontId="23" fillId="3" borderId="1" xfId="0" applyNumberFormat="1" applyFont="1" applyFill="1" applyBorder="1" applyAlignment="1">
      <alignment horizontal="center" vertical="center"/>
    </xf>
    <xf numFmtId="0" fontId="23" fillId="3"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49" fontId="25" fillId="0" borderId="1" xfId="0" applyNumberFormat="1" applyFont="1" applyFill="1" applyBorder="1" applyAlignment="1">
      <alignment horizontal="center" vertical="top" wrapText="1"/>
    </xf>
    <xf numFmtId="0" fontId="0" fillId="0" borderId="4" xfId="0" applyBorder="1" applyAlignment="1" applyProtection="1">
      <protection locked="0"/>
    </xf>
    <xf numFmtId="0" fontId="26" fillId="0" borderId="0" xfId="2" applyFont="1" applyFill="1"/>
    <xf numFmtId="0" fontId="22" fillId="0" borderId="2" xfId="0" applyFont="1" applyFill="1" applyBorder="1" applyAlignment="1" applyProtection="1">
      <alignment horizontal="left" vertical="center" wrapText="1"/>
      <protection locked="0"/>
    </xf>
    <xf numFmtId="164" fontId="8" fillId="0" borderId="0" xfId="2" applyNumberFormat="1" applyFont="1"/>
    <xf numFmtId="0" fontId="0" fillId="0" borderId="10" xfId="0" applyBorder="1" applyProtection="1">
      <protection locked="0"/>
    </xf>
    <xf numFmtId="0" fontId="0" fillId="0" borderId="9" xfId="0" applyBorder="1" applyProtection="1">
      <protection locked="0"/>
    </xf>
    <xf numFmtId="164" fontId="27" fillId="0" borderId="8" xfId="2" applyNumberFormat="1" applyFont="1" applyBorder="1" applyAlignment="1">
      <alignment horizontal="center" vertical="center"/>
    </xf>
    <xf numFmtId="0" fontId="9" fillId="0" borderId="11" xfId="2" applyNumberFormat="1" applyFont="1" applyFill="1" applyBorder="1" applyAlignment="1">
      <alignment horizontal="left" vertical="top" wrapText="1"/>
    </xf>
    <xf numFmtId="0" fontId="22" fillId="0" borderId="10" xfId="0" applyFont="1" applyFill="1" applyBorder="1" applyAlignment="1" applyProtection="1">
      <alignment horizontal="left" vertical="center" wrapText="1"/>
      <protection locked="0"/>
    </xf>
    <xf numFmtId="0" fontId="22" fillId="0" borderId="6" xfId="0" applyFont="1" applyFill="1" applyBorder="1" applyAlignment="1" applyProtection="1">
      <alignment horizontal="left" vertical="center" wrapText="1"/>
      <protection locked="0"/>
    </xf>
    <xf numFmtId="0" fontId="0" fillId="0" borderId="13" xfId="0" applyBorder="1" applyAlignment="1" applyProtection="1">
      <protection locked="0"/>
    </xf>
    <xf numFmtId="0" fontId="22" fillId="0" borderId="5" xfId="0" applyFont="1" applyFill="1" applyBorder="1" applyAlignment="1" applyProtection="1">
      <alignment vertical="center" wrapText="1"/>
      <protection locked="0"/>
    </xf>
    <xf numFmtId="0" fontId="0" fillId="0" borderId="6" xfId="0" applyBorder="1" applyProtection="1">
      <protection locked="0"/>
    </xf>
    <xf numFmtId="0" fontId="0" fillId="0" borderId="7" xfId="0" applyBorder="1" applyProtection="1">
      <protection locked="0"/>
    </xf>
    <xf numFmtId="164" fontId="27" fillId="0" borderId="5" xfId="2" applyNumberFormat="1" applyFont="1" applyBorder="1" applyAlignment="1">
      <alignment horizontal="center" vertical="center"/>
    </xf>
    <xf numFmtId="0" fontId="22" fillId="0" borderId="11" xfId="0" applyFont="1" applyFill="1" applyBorder="1" applyAlignment="1" applyProtection="1">
      <alignment horizontal="center" vertical="center" wrapText="1"/>
      <protection locked="0"/>
    </xf>
    <xf numFmtId="0" fontId="22" fillId="0" borderId="11" xfId="0" applyFont="1" applyFill="1" applyBorder="1" applyAlignment="1" applyProtection="1">
      <alignment vertical="center" wrapText="1"/>
      <protection locked="0"/>
    </xf>
    <xf numFmtId="0" fontId="28" fillId="0" borderId="10" xfId="2" applyFont="1" applyBorder="1" applyAlignment="1">
      <alignment vertical="center" wrapText="1"/>
    </xf>
    <xf numFmtId="0" fontId="28" fillId="0" borderId="6" xfId="2" applyFont="1" applyBorder="1" applyAlignment="1">
      <alignment vertical="center" wrapText="1"/>
    </xf>
    <xf numFmtId="0" fontId="28" fillId="0" borderId="2" xfId="2" applyFont="1" applyBorder="1" applyAlignment="1">
      <alignment vertical="center" wrapText="1"/>
    </xf>
    <xf numFmtId="0" fontId="26" fillId="2" borderId="11" xfId="2" applyNumberFormat="1" applyFont="1" applyFill="1" applyBorder="1" applyAlignment="1"/>
    <xf numFmtId="0" fontId="29" fillId="0" borderId="10" xfId="0" applyFont="1" applyFill="1" applyBorder="1" applyAlignment="1" applyProtection="1">
      <alignment horizontal="left" vertical="center" wrapText="1"/>
      <protection locked="0"/>
    </xf>
    <xf numFmtId="0" fontId="29" fillId="0" borderId="8" xfId="0" applyFont="1" applyFill="1" applyBorder="1" applyAlignment="1" applyProtection="1">
      <alignment vertical="center" wrapText="1"/>
      <protection locked="0"/>
    </xf>
    <xf numFmtId="0" fontId="29" fillId="0" borderId="1" xfId="0" applyFont="1" applyFill="1" applyBorder="1" applyAlignment="1" applyProtection="1">
      <alignment horizontal="center" vertical="center" wrapText="1"/>
      <protection locked="0"/>
    </xf>
    <xf numFmtId="0" fontId="29" fillId="0" borderId="1" xfId="0" applyFont="1" applyFill="1" applyBorder="1" applyAlignment="1" applyProtection="1">
      <alignment vertical="center" wrapText="1"/>
      <protection locked="0"/>
    </xf>
    <xf numFmtId="0" fontId="6" fillId="0" borderId="0" xfId="2" applyFont="1" applyFill="1" applyAlignment="1"/>
    <xf numFmtId="0" fontId="18" fillId="0" borderId="0" xfId="4" applyBorder="1"/>
    <xf numFmtId="0" fontId="0" fillId="0" borderId="7" xfId="0" applyBorder="1" applyAlignment="1" applyProtection="1">
      <protection locked="0"/>
    </xf>
    <xf numFmtId="0" fontId="0" fillId="0" borderId="6" xfId="0" applyBorder="1" applyAlignment="1" applyProtection="1">
      <alignment horizontal="center" vertical="center"/>
      <protection locked="0"/>
    </xf>
    <xf numFmtId="164" fontId="27" fillId="0" borderId="11" xfId="2" applyNumberFormat="1" applyFont="1" applyBorder="1" applyAlignment="1">
      <alignment horizontal="center" vertical="center"/>
    </xf>
    <xf numFmtId="0" fontId="22" fillId="0" borderId="5" xfId="0" applyFont="1" applyFill="1" applyBorder="1" applyAlignment="1" applyProtection="1">
      <alignment horizontal="right" vertical="center" wrapText="1"/>
      <protection locked="0"/>
    </xf>
    <xf numFmtId="0" fontId="22" fillId="0" borderId="7" xfId="0" applyFont="1" applyFill="1" applyBorder="1" applyAlignment="1" applyProtection="1">
      <alignment vertical="center" wrapText="1"/>
      <protection locked="0"/>
    </xf>
    <xf numFmtId="0" fontId="0" fillId="0" borderId="2" xfId="0" applyBorder="1" applyProtection="1">
      <protection locked="0"/>
    </xf>
    <xf numFmtId="0" fontId="0" fillId="0" borderId="4" xfId="0" applyBorder="1" applyProtection="1">
      <protection locked="0"/>
    </xf>
    <xf numFmtId="0" fontId="22" fillId="0" borderId="3" xfId="0" applyFont="1" applyFill="1" applyBorder="1" applyAlignment="1" applyProtection="1">
      <alignment horizontal="right" vertical="center" wrapText="1"/>
      <protection locked="0"/>
    </xf>
    <xf numFmtId="0" fontId="22" fillId="0" borderId="4" xfId="0" applyFont="1" applyFill="1" applyBorder="1" applyAlignment="1" applyProtection="1">
      <alignment vertical="center" wrapText="1"/>
      <protection locked="0"/>
    </xf>
    <xf numFmtId="0" fontId="22" fillId="0" borderId="8" xfId="0" applyFont="1" applyFill="1" applyBorder="1" applyAlignment="1" applyProtection="1">
      <alignment horizontal="center" vertical="center" wrapText="1"/>
    </xf>
    <xf numFmtId="0" fontId="2" fillId="0" borderId="0" xfId="0" applyFont="1"/>
    <xf numFmtId="0" fontId="30" fillId="0" borderId="0" xfId="0" applyFont="1" applyAlignment="1">
      <alignment horizontal="right"/>
    </xf>
    <xf numFmtId="0" fontId="31" fillId="0" borderId="0" xfId="0" applyFont="1" applyAlignment="1">
      <alignment horizontal="left" vertical="center"/>
    </xf>
    <xf numFmtId="0" fontId="2" fillId="0" borderId="14" xfId="0" applyFont="1" applyBorder="1" applyAlignment="1">
      <alignment vertical="center" wrapText="1"/>
    </xf>
    <xf numFmtId="0" fontId="2" fillId="0" borderId="1" xfId="0" applyFont="1" applyBorder="1" applyAlignment="1">
      <alignment vertical="center" wrapText="1"/>
    </xf>
    <xf numFmtId="0" fontId="8" fillId="0" borderId="1" xfId="2" applyFont="1" applyBorder="1" applyAlignment="1"/>
    <xf numFmtId="0" fontId="22" fillId="0" borderId="10" xfId="0" applyFont="1" applyFill="1" applyBorder="1" applyAlignment="1" applyProtection="1">
      <alignment horizontal="right" vertical="center" wrapText="1"/>
    </xf>
    <xf numFmtId="0" fontId="22" fillId="0" borderId="9" xfId="0" applyFont="1" applyFill="1" applyBorder="1" applyAlignment="1" applyProtection="1">
      <alignment horizontal="left" vertical="center" wrapText="1"/>
    </xf>
    <xf numFmtId="0" fontId="22" fillId="0" borderId="1" xfId="0" applyFont="1" applyFill="1" applyBorder="1" applyAlignment="1" applyProtection="1">
      <alignment vertical="center" wrapText="1"/>
    </xf>
    <xf numFmtId="0" fontId="22" fillId="0" borderId="8" xfId="0" applyFont="1" applyFill="1" applyBorder="1" applyAlignment="1" applyProtection="1">
      <alignment vertical="center" wrapText="1"/>
    </xf>
    <xf numFmtId="0" fontId="2" fillId="0" borderId="0" xfId="0" applyFont="1" applyAlignment="1">
      <alignment horizontal="right" vertical="center"/>
    </xf>
    <xf numFmtId="0" fontId="0" fillId="0" borderId="0" xfId="0" applyAlignment="1">
      <alignment horizontal="right"/>
    </xf>
    <xf numFmtId="0" fontId="1" fillId="0" borderId="1"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0" fontId="6" fillId="6" borderId="0" xfId="2" applyNumberFormat="1" applyFont="1" applyFill="1" applyBorder="1" applyAlignment="1"/>
    <xf numFmtId="164" fontId="22" fillId="0" borderId="8" xfId="2" applyNumberFormat="1" applyFont="1" applyFill="1" applyBorder="1" applyAlignment="1">
      <alignment horizontal="center" vertical="center"/>
    </xf>
    <xf numFmtId="0" fontId="0" fillId="0" borderId="15" xfId="0" applyBorder="1"/>
    <xf numFmtId="0" fontId="0" fillId="0" borderId="5" xfId="0" applyBorder="1"/>
    <xf numFmtId="0" fontId="0" fillId="0" borderId="12" xfId="0" applyBorder="1"/>
    <xf numFmtId="0" fontId="32" fillId="4" borderId="1" xfId="0" applyFont="1" applyFill="1" applyBorder="1"/>
    <xf numFmtId="0" fontId="32" fillId="4" borderId="16" xfId="0" applyFont="1" applyFill="1" applyBorder="1"/>
    <xf numFmtId="0" fontId="32" fillId="4" borderId="11" xfId="0" applyFont="1" applyFill="1" applyBorder="1"/>
    <xf numFmtId="0" fontId="0" fillId="0" borderId="1" xfId="0" applyBorder="1"/>
    <xf numFmtId="0" fontId="33" fillId="0" borderId="0" xfId="2" applyFont="1" applyFill="1" applyAlignment="1"/>
    <xf numFmtId="0" fontId="33" fillId="0" borderId="0" xfId="2" applyFont="1" applyFill="1"/>
    <xf numFmtId="0" fontId="1" fillId="0" borderId="10" xfId="0" applyFont="1" applyBorder="1" applyAlignment="1" applyProtection="1">
      <alignment horizontal="left" vertical="center" wrapText="1"/>
      <protection locked="0"/>
    </xf>
    <xf numFmtId="0" fontId="1" fillId="0" borderId="9" xfId="0" applyFont="1" applyBorder="1" applyAlignment="1" applyProtection="1">
      <alignment horizontal="left" vertical="center" wrapText="1"/>
      <protection locked="0"/>
    </xf>
    <xf numFmtId="0" fontId="1" fillId="0" borderId="8" xfId="0" applyFont="1" applyFill="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6" xfId="0" applyFont="1" applyBorder="1" applyAlignment="1" applyProtection="1">
      <alignment horizontal="left" vertical="center" wrapText="1"/>
      <protection locked="0"/>
    </xf>
    <xf numFmtId="0" fontId="22" fillId="0" borderId="11" xfId="0" applyFont="1" applyFill="1" applyBorder="1" applyAlignment="1" applyProtection="1">
      <alignment horizontal="center" vertical="center" wrapText="1"/>
    </xf>
    <xf numFmtId="0" fontId="1" fillId="0" borderId="2" xfId="0" applyFont="1" applyBorder="1" applyAlignment="1" applyProtection="1">
      <alignment horizontal="left" vertical="center" wrapText="1"/>
      <protection locked="0"/>
    </xf>
    <xf numFmtId="0" fontId="1" fillId="0" borderId="4" xfId="0" applyFont="1" applyBorder="1" applyAlignment="1" applyProtection="1">
      <alignment horizontal="left" vertical="center" wrapText="1"/>
      <protection locked="0"/>
    </xf>
    <xf numFmtId="0" fontId="0" fillId="0" borderId="0" xfId="0" applyAlignment="1">
      <alignment horizontal="center"/>
    </xf>
    <xf numFmtId="0" fontId="7" fillId="0" borderId="17" xfId="2" applyNumberFormat="1" applyFont="1" applyBorder="1" applyAlignment="1"/>
    <xf numFmtId="0" fontId="32" fillId="0" borderId="17" xfId="0" applyFont="1" applyBorder="1"/>
    <xf numFmtId="0" fontId="0" fillId="0" borderId="0" xfId="0" applyFill="1"/>
    <xf numFmtId="0" fontId="3" fillId="0" borderId="0" xfId="0" applyFont="1" applyFill="1"/>
    <xf numFmtId="49" fontId="8" fillId="0" borderId="0" xfId="2" applyNumberFormat="1" applyFont="1" applyFill="1" applyAlignment="1"/>
    <xf numFmtId="0" fontId="7" fillId="0" borderId="0" xfId="2" applyNumberFormat="1" applyFont="1" applyBorder="1" applyAlignment="1"/>
    <xf numFmtId="49" fontId="0" fillId="0" borderId="1" xfId="0" applyNumberFormat="1" applyFont="1" applyFill="1" applyBorder="1" applyAlignment="1">
      <alignment horizontal="left" wrapText="1"/>
    </xf>
    <xf numFmtId="49" fontId="25" fillId="7" borderId="1" xfId="0" applyNumberFormat="1" applyFont="1" applyFill="1" applyBorder="1" applyAlignment="1">
      <alignment horizontal="center" wrapText="1"/>
    </xf>
    <xf numFmtId="49" fontId="25" fillId="0" borderId="1" xfId="0" applyNumberFormat="1" applyFont="1" applyFill="1" applyBorder="1" applyAlignment="1">
      <alignment horizontal="left" wrapText="1"/>
    </xf>
    <xf numFmtId="49" fontId="25" fillId="0" borderId="1" xfId="0" applyNumberFormat="1" applyFont="1" applyFill="1" applyBorder="1" applyAlignment="1">
      <alignment horizontal="center" wrapText="1"/>
    </xf>
    <xf numFmtId="49" fontId="0" fillId="5" borderId="1" xfId="0" applyNumberFormat="1" applyFont="1" applyFill="1" applyBorder="1" applyAlignment="1">
      <alignment horizontal="left" wrapText="1"/>
    </xf>
    <xf numFmtId="164" fontId="0" fillId="7" borderId="1" xfId="0" applyNumberFormat="1" applyFont="1" applyFill="1" applyBorder="1" applyAlignment="1">
      <alignment horizontal="center"/>
    </xf>
    <xf numFmtId="49" fontId="25" fillId="5" borderId="1" xfId="0" applyNumberFormat="1" applyFont="1" applyFill="1" applyBorder="1" applyAlignment="1">
      <alignment horizontal="left" wrapText="1"/>
    </xf>
    <xf numFmtId="49" fontId="25" fillId="5" borderId="1" xfId="0" applyNumberFormat="1" applyFont="1" applyFill="1" applyBorder="1" applyAlignment="1">
      <alignment horizontal="center" wrapText="1"/>
    </xf>
    <xf numFmtId="164" fontId="0" fillId="8" borderId="1" xfId="0" applyNumberFormat="1" applyFont="1" applyFill="1" applyBorder="1" applyAlignment="1">
      <alignment horizontal="center"/>
    </xf>
    <xf numFmtId="0" fontId="0" fillId="0" borderId="1" xfId="0" applyFont="1" applyFill="1" applyBorder="1" applyAlignment="1">
      <alignment horizontal="left" wrapText="1"/>
    </xf>
    <xf numFmtId="0" fontId="24" fillId="0" borderId="1" xfId="0" applyFont="1" applyFill="1" applyBorder="1" applyAlignment="1">
      <alignment horizontal="left" wrapText="1"/>
    </xf>
    <xf numFmtId="49" fontId="0" fillId="0" borderId="1" xfId="0" applyNumberFormat="1" applyFont="1" applyFill="1" applyBorder="1" applyAlignment="1">
      <alignment horizontal="center"/>
    </xf>
    <xf numFmtId="0" fontId="24" fillId="5" borderId="1" xfId="0" applyFont="1" applyFill="1" applyBorder="1" applyAlignment="1">
      <alignment horizontal="left" wrapText="1"/>
    </xf>
    <xf numFmtId="49" fontId="0" fillId="8" borderId="1" xfId="0" applyNumberFormat="1" applyFont="1" applyFill="1" applyBorder="1" applyAlignment="1">
      <alignment horizontal="center"/>
    </xf>
    <xf numFmtId="0" fontId="1" fillId="0" borderId="9" xfId="0" applyFont="1" applyBorder="1" applyAlignment="1" applyProtection="1">
      <alignment horizontal="center" vertical="center" wrapText="1"/>
      <protection locked="0"/>
    </xf>
    <xf numFmtId="0" fontId="0" fillId="0" borderId="0" xfId="0" applyAlignment="1">
      <alignment horizontal="center"/>
    </xf>
    <xf numFmtId="0" fontId="0" fillId="0" borderId="1" xfId="0" applyFill="1" applyBorder="1"/>
    <xf numFmtId="0" fontId="0" fillId="0" borderId="1" xfId="0" applyBorder="1" applyAlignment="1">
      <alignment horizontal="left"/>
    </xf>
    <xf numFmtId="0" fontId="0" fillId="0" borderId="8" xfId="0" applyBorder="1" applyAlignment="1"/>
    <xf numFmtId="0" fontId="0" fillId="0" borderId="9" xfId="0" applyBorder="1" applyAlignment="1"/>
    <xf numFmtId="0" fontId="0" fillId="0" borderId="8" xfId="0" applyBorder="1" applyAlignment="1">
      <alignment horizontal="center"/>
    </xf>
    <xf numFmtId="0" fontId="2" fillId="0" borderId="12" xfId="2" applyFont="1" applyBorder="1" applyAlignment="1">
      <alignment vertical="center" wrapText="1"/>
    </xf>
    <xf numFmtId="0" fontId="1" fillId="0" borderId="1" xfId="0" applyFont="1" applyFill="1" applyBorder="1" applyAlignment="1" applyProtection="1">
      <alignment horizontal="center" vertical="center" wrapText="1"/>
      <protection locked="0"/>
    </xf>
    <xf numFmtId="49" fontId="33" fillId="0" borderId="0" xfId="2" applyNumberFormat="1" applyFont="1" applyFill="1"/>
    <xf numFmtId="0" fontId="1" fillId="0"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34" fillId="0" borderId="10" xfId="0" applyFont="1" applyFill="1" applyBorder="1" applyAlignment="1" applyProtection="1">
      <alignment horizontal="right" vertical="center" wrapText="1"/>
    </xf>
    <xf numFmtId="0" fontId="34" fillId="0" borderId="9" xfId="0" applyFont="1" applyFill="1" applyBorder="1" applyAlignment="1" applyProtection="1">
      <alignment horizontal="left" vertical="center" wrapText="1"/>
    </xf>
    <xf numFmtId="0" fontId="34" fillId="0" borderId="1" xfId="0" applyFont="1" applyFill="1" applyBorder="1" applyAlignment="1" applyProtection="1">
      <alignment vertical="center" wrapText="1"/>
    </xf>
    <xf numFmtId="0" fontId="34" fillId="0" borderId="1" xfId="0" applyFont="1" applyFill="1" applyBorder="1" applyAlignment="1" applyProtection="1">
      <alignment horizontal="center" vertical="center" wrapText="1"/>
    </xf>
    <xf numFmtId="0" fontId="34" fillId="0" borderId="8" xfId="0" applyFont="1" applyFill="1" applyBorder="1" applyAlignment="1" applyProtection="1">
      <alignment vertical="center" wrapText="1"/>
    </xf>
    <xf numFmtId="0" fontId="0" fillId="0" borderId="0" xfId="0" applyAlignment="1">
      <alignment horizontal="center"/>
    </xf>
    <xf numFmtId="0" fontId="1" fillId="0" borderId="12" xfId="0" applyFont="1" applyFill="1" applyBorder="1" applyAlignment="1" applyProtection="1">
      <alignment horizontal="center" vertical="center" wrapText="1"/>
      <protection locked="0"/>
    </xf>
    <xf numFmtId="0" fontId="35" fillId="0" borderId="10" xfId="0" applyFont="1" applyBorder="1" applyAlignment="1" applyProtection="1">
      <alignment horizontal="left" vertical="center" wrapText="1"/>
      <protection locked="0"/>
    </xf>
    <xf numFmtId="0" fontId="35" fillId="0" borderId="9" xfId="0" applyFont="1" applyBorder="1" applyAlignment="1" applyProtection="1">
      <alignment horizontal="left" vertical="center" wrapText="1"/>
      <protection locked="0"/>
    </xf>
    <xf numFmtId="0" fontId="35" fillId="0" borderId="1" xfId="0" applyFont="1" applyFill="1" applyBorder="1" applyAlignment="1" applyProtection="1">
      <alignment horizontal="center" vertical="center" wrapText="1"/>
      <protection locked="0"/>
    </xf>
    <xf numFmtId="0" fontId="35" fillId="0" borderId="8" xfId="0" applyFont="1" applyFill="1" applyBorder="1" applyAlignment="1" applyProtection="1">
      <alignment horizontal="center" vertical="center" wrapText="1"/>
      <protection locked="0"/>
    </xf>
    <xf numFmtId="0" fontId="35" fillId="0" borderId="10" xfId="0" applyFont="1" applyBorder="1" applyAlignment="1" applyProtection="1">
      <alignment horizontal="center" vertical="center" wrapText="1"/>
      <protection locked="0"/>
    </xf>
    <xf numFmtId="0" fontId="35" fillId="0" borderId="9" xfId="0" applyFont="1" applyBorder="1" applyAlignment="1" applyProtection="1">
      <alignment horizontal="center" vertical="center" wrapText="1"/>
      <protection locked="0"/>
    </xf>
    <xf numFmtId="0" fontId="0" fillId="0" borderId="0" xfId="0" applyAlignment="1">
      <alignment horizontal="center"/>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0" fillId="0" borderId="2" xfId="0" applyBorder="1" applyAlignment="1" applyProtection="1">
      <alignment horizontal="center"/>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30" fillId="0" borderId="0" xfId="0" applyFont="1" applyAlignment="1">
      <alignment horizontal="center"/>
    </xf>
    <xf numFmtId="0" fontId="22" fillId="0" borderId="4" xfId="0" applyFont="1" applyBorder="1" applyAlignment="1" applyProtection="1">
      <alignment horizontal="center" vertical="center" wrapText="1"/>
      <protection locked="0"/>
    </xf>
    <xf numFmtId="0" fontId="22" fillId="0" borderId="7" xfId="0" applyFont="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22" fillId="0" borderId="8" xfId="0" applyFont="1" applyFill="1" applyBorder="1" applyAlignment="1" applyProtection="1">
      <alignment horizontal="center" vertical="center" wrapText="1"/>
      <protection locked="0"/>
    </xf>
    <xf numFmtId="0" fontId="22" fillId="0" borderId="10"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10" xfId="0" applyFont="1" applyBorder="1" applyAlignment="1" applyProtection="1">
      <alignment horizontal="left" vertical="center" wrapText="1"/>
      <protection locked="0"/>
    </xf>
    <xf numFmtId="0" fontId="22" fillId="0"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0" fillId="0" borderId="0" xfId="0" applyAlignment="1">
      <alignment horizontal="center" wrapText="1"/>
    </xf>
    <xf numFmtId="0" fontId="0" fillId="0" borderId="0" xfId="0" applyAlignment="1">
      <alignment horizontal="center" vertical="top"/>
    </xf>
    <xf numFmtId="0" fontId="11" fillId="0" borderId="0" xfId="0" applyFont="1" applyAlignment="1">
      <alignment horizontal="center" vertical="center"/>
    </xf>
    <xf numFmtId="0" fontId="5" fillId="0" borderId="0" xfId="2" applyFont="1" applyAlignment="1">
      <alignment horizontal="center" vertical="center" wrapText="1" shrinkToFit="1"/>
    </xf>
  </cellXfs>
  <cellStyles count="5">
    <cellStyle name="Explanatory Text" xfId="1" builtinId="53"/>
    <cellStyle name="Normal" xfId="0" builtinId="0"/>
    <cellStyle name="Normal 2" xfId="2"/>
    <cellStyle name="Normal 3" xfId="4"/>
    <cellStyle name="Percent 2" xfId="3"/>
  </cellStyles>
  <dxfs count="196">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dxf>
    <dxf>
      <border outline="0">
        <bottom style="medium">
          <color indexed="64"/>
        </bottom>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2"/>
        <color auto="1"/>
        <name val="Times New Roman"/>
        <scheme val="none"/>
      </font>
      <numFmt numFmtId="0" formatCode="General"/>
      <fill>
        <patternFill patternType="solid">
          <fgColor theme="4" tint="0.79998168889431442"/>
          <bgColor theme="4" tint="0.79998168889431442"/>
        </patternFill>
      </fill>
      <alignment horizontal="general"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border outline="0">
        <top style="thin">
          <color indexed="64"/>
        </top>
      </border>
    </dxf>
    <dxf>
      <font>
        <b val="0"/>
        <i val="0"/>
        <strike val="0"/>
        <condense val="0"/>
        <extend val="0"/>
        <outline val="0"/>
        <shadow val="0"/>
        <u val="none"/>
        <vertAlign val="baseline"/>
        <sz val="12"/>
        <color auto="1"/>
        <name val="Times New Roman"/>
        <scheme val="none"/>
      </font>
    </dxf>
    <dxf>
      <border outline="0">
        <bottom style="thin">
          <color indexed="64"/>
        </bottom>
      </border>
    </dxf>
    <dxf>
      <font>
        <b val="0"/>
        <i val="0"/>
        <strike val="0"/>
        <condense val="0"/>
        <extend val="0"/>
        <outline val="0"/>
        <shadow val="0"/>
        <u val="none"/>
        <vertAlign val="baseline"/>
        <sz val="12"/>
        <color rgb="FF000000"/>
        <name val="Times New Roman"/>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fill>
        <patternFill patternType="none">
          <fgColor indexed="64"/>
          <bgColor indexed="65"/>
        </patternFill>
      </fill>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alignment horizontal="general" vertical="bottom" textRotation="0" wrapText="0" indent="0" justifyLastLine="0" shrinkToFit="0" readingOrder="0"/>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numFmt numFmtId="30" formatCode="@"/>
    </dxf>
    <dxf>
      <font>
        <b val="0"/>
        <i val="0"/>
        <strike val="0"/>
        <condense val="0"/>
        <extend val="0"/>
        <outline val="0"/>
        <shadow val="0"/>
        <u val="none"/>
        <vertAlign val="baseline"/>
        <sz val="12"/>
        <color auto="1"/>
        <name val="Times New Roman"/>
        <scheme val="none"/>
      </font>
      <numFmt numFmtId="30" formatCode="@"/>
    </dxf>
    <dxf>
      <font>
        <b val="0"/>
        <i val="0"/>
        <strike val="0"/>
        <condense val="0"/>
        <extend val="0"/>
        <outline val="0"/>
        <shadow val="0"/>
        <u val="none"/>
        <vertAlign val="baseline"/>
        <sz val="12"/>
        <color auto="1"/>
        <name val="Times New Roman"/>
        <scheme val="none"/>
      </font>
      <numFmt numFmtId="30" formatCode="@"/>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2"/>
        <color auto="1"/>
        <name val="Times New Roman"/>
        <scheme val="none"/>
      </font>
    </dxf>
    <dxf>
      <font>
        <b val="0"/>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left/>
        <right style="thin">
          <color indexed="64"/>
        </right>
        <top style="thin">
          <color indexed="64"/>
        </top>
        <bottom style="thin">
          <color indexed="64"/>
        </bottom>
        <vertical/>
        <horizontal style="thin">
          <color indexed="64"/>
        </horizontal>
      </border>
      <protection locked="0" hidden="0"/>
    </dxf>
    <dxf>
      <font>
        <b val="0"/>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left/>
        <right/>
        <top style="thin">
          <color indexed="64"/>
        </top>
        <bottom style="thin">
          <color indexed="64"/>
        </bottom>
        <vertical/>
        <horizontal style="thin">
          <color indexed="64"/>
        </horizontal>
      </border>
      <protection locked="0" hidden="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style="thin">
          <color indexed="64"/>
        </horizontal>
      </border>
      <protection locked="0" hidden="0"/>
    </dxf>
    <dxf>
      <font>
        <b val="0"/>
        <i val="0"/>
        <strike val="0"/>
        <condense val="0"/>
        <extend val="0"/>
        <outline val="0"/>
        <shadow val="0"/>
        <u val="none"/>
        <vertAlign val="baseline"/>
        <sz val="10"/>
        <color theme="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Times New Roman"/>
        <scheme val="none"/>
      </font>
      <alignment horizontal="left"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Times New Roman"/>
        <scheme val="none"/>
      </font>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Times New Roman"/>
        <scheme val="none"/>
      </font>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Times New Roman"/>
        <scheme val="none"/>
      </font>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Times New Roman"/>
        <scheme val="none"/>
      </font>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numFmt numFmtId="164" formatCode="0000.000"/>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border diagonalUp="0" diagonalDown="0">
        <left/>
        <right style="thin">
          <color indexed="64"/>
        </right>
        <top style="thin">
          <color indexed="64"/>
        </top>
        <bottom/>
        <vertical/>
        <horizontal/>
      </border>
      <protection locked="0" hidden="0"/>
    </dxf>
    <dxf>
      <border diagonalUp="0" diagonalDown="0">
        <left/>
        <right/>
        <top style="thin">
          <color indexed="64"/>
        </top>
        <bottom/>
        <vertical/>
        <horizontal/>
      </border>
      <protection locked="0" hidden="0"/>
    </dxf>
    <dxf>
      <alignment horizontal="center" vertical="center" textRotation="0" wrapText="0" indent="0" justifyLastLine="0" shrinkToFit="0" readingOrder="0"/>
      <border diagonalUp="0" diagonalDown="0">
        <left/>
        <right/>
        <top style="thin">
          <color indexed="64"/>
        </top>
        <bottom/>
        <vertical/>
        <horizontal/>
      </border>
      <protection locked="0" hidden="0"/>
    </dxf>
    <dxf>
      <alignment horizontal="general" vertical="bottom" textRotation="0" wrapText="0" indent="0" justifyLastLine="0" shrinkToFit="0" readingOrder="0"/>
      <border diagonalUp="0" diagonalDown="0">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numFmt numFmtId="164" formatCode="0000.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protection locked="0" hidden="0"/>
    </dxf>
    <dxf>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alignment horizontal="general" vertical="bottom" textRotation="0" wrapText="0" indent="0" justifyLastLine="0" shrinkToFit="0" readingOrder="0"/>
      <border diagonalUp="0" diagonalDown="0">
        <left/>
        <right style="thin">
          <color indexed="64"/>
        </right>
        <top style="thin">
          <color indexed="64"/>
        </top>
        <bottom/>
        <vertical/>
        <horizontal/>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border outline="0">
        <left style="thin">
          <color indexed="64"/>
        </left>
        <right style="thin">
          <color indexed="64"/>
        </right>
        <top style="thin">
          <color indexed="64"/>
        </top>
      </border>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left" vertical="center" textRotation="0" wrapText="1" indent="0" justifyLastLine="0" shrinkToFit="0" readingOrder="0"/>
      <border diagonalUp="0" diagonalDown="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Times New Roman"/>
        <scheme val="none"/>
      </font>
      <fill>
        <patternFill patternType="none">
          <fgColor indexed="64"/>
          <bgColor auto="1"/>
        </patternFill>
      </fill>
      <alignment horizontal="right" vertical="center" textRotation="0" wrapText="1" indent="0" justifyLastLine="0" shrinkToFit="0" readingOrder="0"/>
      <border diagonalUp="0" diagonalDown="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auto="1"/>
        <name val="Times New Roman"/>
        <scheme val="none"/>
      </font>
      <fill>
        <patternFill patternType="none">
          <fgColor indexed="64"/>
          <bgColor auto="1"/>
        </patternFill>
      </fill>
      <protection locked="1" hidden="0"/>
    </dxf>
    <dxf>
      <border outline="0">
        <bottom style="thin">
          <color indexed="64"/>
        </bottom>
      </border>
    </dxf>
    <dxf>
      <font>
        <b val="0"/>
        <i val="0"/>
        <strike val="0"/>
        <condense val="0"/>
        <extend val="0"/>
        <outline val="0"/>
        <shadow val="0"/>
        <u val="none"/>
        <vertAlign val="baseline"/>
        <sz val="10"/>
        <color theme="1"/>
        <name val="Times New Roman"/>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0" hidden="0"/>
    </dxf>
    <dxf>
      <font>
        <color auto="1"/>
      </font>
    </dxf>
    <dxf>
      <font>
        <color rgb="FFFFFFFF"/>
      </font>
    </dxf>
    <dxf>
      <font>
        <color theme="0"/>
      </font>
    </dxf>
    <dxf>
      <font>
        <color auto="1"/>
      </font>
    </dxf>
    <dxf>
      <font>
        <color rgb="FFFFFFFF"/>
      </font>
    </dxf>
    <dxf>
      <font>
        <color theme="0"/>
      </font>
    </dxf>
    <dxf>
      <font>
        <color theme="0"/>
      </font>
    </dxf>
    <dxf>
      <font>
        <color auto="1"/>
      </font>
    </dxf>
    <dxf>
      <font>
        <color rgb="FFFFFFFF"/>
      </font>
    </dxf>
    <dxf>
      <font>
        <color theme="0"/>
      </font>
    </dxf>
    <dxf>
      <font>
        <color auto="1"/>
      </font>
    </dxf>
    <dxf>
      <font>
        <color rgb="FFFFFFFF"/>
      </font>
    </dxf>
    <dxf>
      <font>
        <color theme="0"/>
      </font>
    </dxf>
    <dxf>
      <font>
        <color auto="1"/>
      </font>
    </dxf>
    <dxf>
      <font>
        <color rgb="FFFFFFFF"/>
      </font>
    </dxf>
    <dxf>
      <font>
        <color theme="0"/>
      </font>
    </dxf>
    <dxf>
      <font>
        <color theme="0"/>
      </font>
    </dxf>
    <dxf>
      <font>
        <color auto="1"/>
      </font>
    </dxf>
    <dxf>
      <font>
        <color rgb="FFFFFFFF"/>
      </font>
    </dxf>
    <dxf>
      <font>
        <color theme="0"/>
      </font>
    </dxf>
    <dxf>
      <font>
        <color theme="0"/>
      </font>
    </dxf>
    <dxf>
      <font>
        <color auto="1"/>
      </font>
    </dxf>
    <dxf>
      <font>
        <color rgb="FFFFFFFF"/>
      </font>
    </dxf>
    <dxf>
      <font>
        <color theme="0"/>
      </font>
    </dxf>
    <dxf>
      <font>
        <color theme="0"/>
      </font>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615689</xdr:colOff>
      <xdr:row>251</xdr:row>
      <xdr:rowOff>179917</xdr:rowOff>
    </xdr:from>
    <xdr:to>
      <xdr:col>5</xdr:col>
      <xdr:colOff>1001939</xdr:colOff>
      <xdr:row>260</xdr:row>
      <xdr:rowOff>190500</xdr:rowOff>
    </xdr:to>
    <xdr:pic>
      <xdr:nvPicPr>
        <xdr:cNvPr id="3" name="Picture 2"/>
        <xdr:cNvPicPr>
          <a:picLocks noChangeAspect="1"/>
        </xdr:cNvPicPr>
      </xdr:nvPicPr>
      <xdr:blipFill>
        <a:blip xmlns:r="http://schemas.openxmlformats.org/officeDocument/2006/relationships" r:embed="rId1"/>
        <a:stretch>
          <a:fillRect/>
        </a:stretch>
      </xdr:blipFill>
      <xdr:spPr>
        <a:xfrm>
          <a:off x="5378189" y="64325500"/>
          <a:ext cx="7699333" cy="1820333"/>
        </a:xfrm>
        <a:prstGeom prst="rect">
          <a:avLst/>
        </a:prstGeom>
      </xdr:spPr>
    </xdr:pic>
    <xdr:clientData/>
  </xdr:twoCellAnchor>
</xdr:wsDr>
</file>

<file path=xl/tables/table1.xml><?xml version="1.0" encoding="utf-8"?>
<table xmlns="http://schemas.openxmlformats.org/spreadsheetml/2006/main" id="9" name="luzni" displayName="luzni" ref="A23:K27" totalsRowShown="0" headerRowDxfId="170" dataDxfId="168" headerRowBorderDxfId="169" tableBorderDxfId="167" totalsRowBorderDxfId="166">
  <autoFilter ref="A23:K27"/>
  <tableColumns count="11">
    <tableColumn id="1" name="Column1" dataDxfId="165"/>
    <tableColumn id="2" name="Column2" dataDxfId="164"/>
    <tableColumn id="3" name="Column3" dataDxfId="163"/>
    <tableColumn id="4" name="Column4" dataDxfId="162">
      <calculatedColumnFormula>VLOOKUP(C24,dati!$C$4:$D$40,2,FALSE)</calculatedColumnFormula>
    </tableColumn>
    <tableColumn id="5" name="Column5" dataDxfId="161"/>
    <tableColumn id="6" name="Column6" dataDxfId="160"/>
    <tableColumn id="7" name="Column7" dataDxfId="159"/>
    <tableColumn id="8" name="Column8" dataDxfId="158">
      <calculatedColumnFormula>(F24*VLOOKUP(B24,dati!$B$98:$C$123,2,FALSE))/1000</calculatedColumnFormula>
    </tableColumn>
    <tableColumn id="9" name="Column9" dataDxfId="157"/>
    <tableColumn id="10" name="Column10" dataDxfId="156"/>
    <tableColumn id="11" name="Column11" dataDxfId="155"/>
  </tableColumns>
  <tableStyleInfo showFirstColumn="0" showLastColumn="0" showRowStripes="1" showColumnStripes="0"/>
</table>
</file>

<file path=xl/tables/table10.xml><?xml version="1.0" encoding="utf-8"?>
<table xmlns="http://schemas.openxmlformats.org/spreadsheetml/2006/main" id="12" name="rezerv" displayName="rezerv" ref="B387:O394" totalsRowShown="0" headerRowDxfId="19" dataDxfId="18" headerRowCellStyle="Normal 2" dataCellStyle="Normal 2">
  <autoFilter ref="B387:O394"/>
  <tableColumns count="14">
    <tableColumn id="1" name="Uzskaites sadalne" dataDxfId="17" dataCellStyle="Normal 2"/>
    <tableColumn id="2" name="Daudzdzīvokļu uzskaites sadalne" dataDxfId="16" dataCellStyle="Normal 2"/>
    <tableColumn id="3" name="Kabeļu sadalne" dataDxfId="15" dataCellStyle="Normal 2"/>
    <tableColumn id="4" name="Kabeļu uzskaites sadalne" dataDxfId="14" dataCellStyle="Normal 2"/>
    <tableColumn id="5" name="VS izlādnis" dataDxfId="13" dataCellStyle="Normal 2"/>
    <tableColumn id="6" name="VS izolators" dataDxfId="12" dataCellStyle="Normal 2"/>
    <tableColumn id="7" name="ZS izolators" dataDxfId="11" dataCellStyle="Normal 2"/>
    <tableColumn id="8" name="VS atdalītājs (vecā tipa)" dataDxfId="10" dataCellStyle="Normal 2"/>
    <tableColumn id="9" name="VS atdalītājs (jaunā tipa)" dataDxfId="9" dataCellStyle="Normal 2"/>
    <tableColumn id="10" name="VS atdalītājs/slodzes sl. (iekštipa)" dataDxfId="8" dataCellStyle="Normal 2"/>
    <tableColumn id="11" name="ZS slēdzis" dataDxfId="7" dataCellStyle="Normal 2"/>
    <tableColumn id="12" name="Piekarkabelis AMKA" dataDxfId="6" dataCellStyle="Normal 2"/>
    <tableColumn id="13" name="Traversa" dataDxfId="5" dataCellStyle="Normal 2"/>
    <tableColumn id="14" name="Koka stabs pastabiem" dataDxfId="4" dataCellStyle="Normal 2"/>
  </tableColumns>
  <tableStyleInfo name="TableStyleLight1" showFirstColumn="0" showLastColumn="0" showRowStripes="1" showColumnStripes="0"/>
</table>
</file>

<file path=xl/tables/table11.xml><?xml version="1.0" encoding="utf-8"?>
<table xmlns="http://schemas.openxmlformats.org/spreadsheetml/2006/main" id="3" name="atkritumi" displayName="atkritumi" ref="B400:B406" totalsRowShown="0" headerRowDxfId="3" dataDxfId="1" headerRowBorderDxfId="2">
  <autoFilter ref="B400:B406"/>
  <tableColumns count="1">
    <tableColumn id="1" name="Atkritumi" dataDxfId="0"/>
  </tableColumns>
  <tableStyleInfo showFirstColumn="0" showLastColumn="0" showRowStripes="1" showColumnStripes="0"/>
</table>
</file>

<file path=xl/tables/table2.xml><?xml version="1.0" encoding="utf-8"?>
<table xmlns="http://schemas.openxmlformats.org/spreadsheetml/2006/main" id="8" name="atkartoti" displayName="atkartoti" ref="A33:K37" totalsRowShown="0" headerRowDxfId="154" dataDxfId="153" tableBorderDxfId="152">
  <autoFilter ref="A33:K37"/>
  <tableColumns count="11">
    <tableColumn id="1" name="Column1" dataDxfId="151"/>
    <tableColumn id="2" name="Column2" dataDxfId="150"/>
    <tableColumn id="3" name="Column3" dataDxfId="149"/>
    <tableColumn id="4" name="Column4" dataDxfId="148"/>
    <tableColumn id="5" name="Column5" dataDxfId="147"/>
    <tableColumn id="6" name="Column6" dataDxfId="146" dataCellStyle="Normal 2">
      <calculatedColumnFormula>VLOOKUP(C34,dati!$D$320:$E$380,2,FALSE)</calculatedColumnFormula>
    </tableColumn>
    <tableColumn id="7" name="Column7" dataDxfId="145"/>
    <tableColumn id="8" name="Column8" dataDxfId="144"/>
    <tableColumn id="9" name="Column9" dataDxfId="143"/>
    <tableColumn id="10" name="Column10" dataDxfId="142"/>
    <tableColumn id="11" name="Column11" dataDxfId="141"/>
  </tableColumns>
  <tableStyleInfo showFirstColumn="0" showLastColumn="0" showRowStripes="1" showColumnStripes="0"/>
</table>
</file>

<file path=xl/tables/table3.xml><?xml version="1.0" encoding="utf-8"?>
<table xmlns="http://schemas.openxmlformats.org/spreadsheetml/2006/main" id="13" name="rezervesdalas" displayName="rezervesdalas" ref="A43:K47" totalsRowShown="0" headerRowBorderDxfId="140" tableBorderDxfId="139" totalsRowBorderDxfId="138">
  <autoFilter ref="A43:K47"/>
  <tableColumns count="11">
    <tableColumn id="1" name="Column1" dataDxfId="137"/>
    <tableColumn id="2" name="Column2" dataDxfId="136"/>
    <tableColumn id="3" name="Column3" dataDxfId="135"/>
    <tableColumn id="4" name="Column4" dataDxfId="134"/>
    <tableColumn id="5" name="Column5" dataDxfId="133"/>
    <tableColumn id="6" name="Column6" dataDxfId="132" dataCellStyle="Normal 2">
      <calculatedColumnFormula>VLOOKUP(C44,dati!$B$386:$C$386,2,FALSE)</calculatedColumnFormula>
    </tableColumn>
    <tableColumn id="7" name="Column7" dataDxfId="131"/>
    <tableColumn id="8" name="Column8" dataDxfId="130">
      <calculatedColumnFormula>(G44*VLOOKUP(A44,dati!$B$98:$C$305,2,FALSE))</calculatedColumnFormula>
    </tableColumn>
    <tableColumn id="9" name="Column9" dataDxfId="129"/>
    <tableColumn id="10" name="Column10" dataDxfId="128"/>
    <tableColumn id="11" name="Column11" dataDxfId="127"/>
  </tableColumns>
  <tableStyleInfo showFirstColumn="0" showLastColumn="0" showRowStripes="1" showColumnStripes="0"/>
</table>
</file>

<file path=xl/tables/table4.xml><?xml version="1.0" encoding="utf-8"?>
<table xmlns="http://schemas.openxmlformats.org/spreadsheetml/2006/main" id="5" name="Table5" displayName="Table5" ref="A53:K59" totalsRowShown="0" headerRowBorderDxfId="126" tableBorderDxfId="125" totalsRowBorderDxfId="124">
  <autoFilter ref="A53:K59"/>
  <tableColumns count="11">
    <tableColumn id="1" name="Column1" dataDxfId="123"/>
    <tableColumn id="2" name="Column2" dataDxfId="122"/>
    <tableColumn id="3" name="Column3" dataDxfId="121"/>
    <tableColumn id="4" name="Column4" dataDxfId="120"/>
    <tableColumn id="5" name="Column5" dataDxfId="119"/>
    <tableColumn id="6" name="Column6"/>
    <tableColumn id="7" name="Column7" dataDxfId="118"/>
    <tableColumn id="8" name="Column8" dataDxfId="117"/>
    <tableColumn id="9" name="Column9" dataDxfId="116"/>
    <tableColumn id="10" name="Column10" dataDxfId="115"/>
    <tableColumn id="11" name="Column11" dataDxfId="114"/>
  </tableColumns>
  <tableStyleInfo showFirstColumn="0" showLastColumn="0" showRowStripes="1" showColumnStripes="0"/>
</table>
</file>

<file path=xl/tables/table5.xml><?xml version="1.0" encoding="utf-8"?>
<table xmlns="http://schemas.openxmlformats.org/spreadsheetml/2006/main" id="2" name="dati" displayName="dati" ref="A50:T53" totalsRowShown="0">
  <autoFilter ref="A50:T53"/>
  <tableColumns count="20">
    <tableColumn id="14" name="Alumīnija kailvads - " dataDxfId="113" dataCellStyle="Normal 2"/>
    <tableColumn id="1" name="Alumīnija -tērauda kailvads - "/>
    <tableColumn id="2" name="Cu kailvads - "/>
    <tableColumn id="3" name="Tērauda kailvads"/>
    <tableColumn id="4" name="Piekarkabelis AMKA"/>
    <tableColumn id="5" name="TP metāla konstrukcija - " dataDxfId="112" dataCellStyle="Normal 2"/>
    <tableColumn id="6" name="VS slēdzis, " dataDxfId="111" dataCellStyle="Normal 2">
      <calculatedColumnFormula>D25</calculatedColumnFormula>
    </tableColumn>
    <tableColumn id="7" name="Sadalne" dataDxfId="110" dataCellStyle="Normal 2"/>
    <tableColumn id="8" name="Alumīnija kopnes" dataDxfId="109" dataCellStyle="Normal 2"/>
    <tableColumn id="9" name="Vara kopnes" dataDxfId="108" dataCellStyle="Normal 2"/>
    <tableColumn id="10" name="VS izolētais vads" dataDxfId="107" dataCellStyle="Normal 2"/>
    <tableColumn id="11" name="Kāši ar izolatoriem" dataDxfId="106" dataCellStyle="Normal 2"/>
    <tableColumn id="12" name="ZS kabelis Al" dataDxfId="105" dataCellStyle="Normal 2"/>
    <tableColumn id="13" name="ZS kabelis Al (eļļas) " dataDxfId="104" dataCellStyle="Normal 2"/>
    <tableColumn id="15" name="VS kabelis Al" dataDxfId="103" dataCellStyle="Normal 2"/>
    <tableColumn id="16" name="VS kabelis Al (eļļas)" dataDxfId="102" dataCellStyle="Normal 2"/>
    <tableColumn id="17" name="ZS kabelis Cu " dataDxfId="101" dataCellStyle="Normal 2"/>
    <tableColumn id="18" name="ZS kabelis Cu (eļļas)" dataDxfId="100" dataCellStyle="Normal 2"/>
    <tableColumn id="19" name="VS kabelis Cu" dataDxfId="99" dataCellStyle="Normal 2"/>
    <tableColumn id="20" name="VS kabelis Cu (eļļas)" dataDxfId="98" dataCellStyle="Normal 2"/>
  </tableColumns>
  <tableStyleInfo name="TableStyleLight1" showFirstColumn="0" showLastColumn="0" showRowStripes="1" showColumnStripes="0"/>
</table>
</file>

<file path=xl/tables/table6.xml><?xml version="1.0" encoding="utf-8"?>
<table xmlns="http://schemas.openxmlformats.org/spreadsheetml/2006/main" id="4" name="dem_mat" displayName="dem_mat" ref="A57:T95" totalsRowShown="0">
  <autoFilter ref="A57:T95"/>
  <tableColumns count="20">
    <tableColumn id="14" name="Alumīnija kailvads - " dataDxfId="97" dataCellStyle="Normal 2"/>
    <tableColumn id="1" name="Cu kailvads - " dataDxfId="96" dataCellStyle="Normal 2"/>
    <tableColumn id="2" name="Alumīnija -tērauda kailvads - " dataDxfId="95" dataCellStyle="Normal 2"/>
    <tableColumn id="3" name="Tērauda kailvads" dataDxfId="94" dataCellStyle="Normal 2"/>
    <tableColumn id="4" name="Piekarkabelis AMKA" dataDxfId="93" dataCellStyle="Normal 2"/>
    <tableColumn id="5" name="TP metāla konstrukcija - " dataDxfId="92" dataCellStyle="Normal 2"/>
    <tableColumn id="6" name="VS slēdzis, " dataDxfId="91" dataCellStyle="Normal 2"/>
    <tableColumn id="7" name="Sadalne" dataDxfId="90" dataCellStyle="Normal 2"/>
    <tableColumn id="8" name="Alumīnija kopnes" dataDxfId="89" dataCellStyle="Normal 2"/>
    <tableColumn id="9" name="Vara kopnes" dataDxfId="88" dataCellStyle="Normal 2"/>
    <tableColumn id="10" name="VS izolētais vads" dataDxfId="87" dataCellStyle="Normal 2"/>
    <tableColumn id="11" name="Kāši ar izolatoriem" dataDxfId="86" dataCellStyle="Normal 2"/>
    <tableColumn id="12" name="ZS kabelis Al" dataDxfId="85" dataCellStyle="Normal 2"/>
    <tableColumn id="13" name="ZS kabelis Al (eļļas) " dataDxfId="84" dataCellStyle="Normal 2"/>
    <tableColumn id="15" name="VS kabelis Al" dataDxfId="83" dataCellStyle="Normal 2"/>
    <tableColumn id="16" name="VS kabelis Al (eļļas)" dataDxfId="82" dataCellStyle="Normal 2"/>
    <tableColumn id="17" name="ZS kabelis Cu " dataDxfId="81" dataCellStyle="Normal 2"/>
    <tableColumn id="18" name="ZS kabelis Cu (eļļas)" dataDxfId="80" dataCellStyle="Normal 2"/>
    <tableColumn id="19" name="VS kabelis Cu" dataDxfId="79" dataCellStyle="Normal 2"/>
    <tableColumn id="20" name="VS kabelis Cu (eļļas)" dataDxfId="78" dataCellStyle="Normal 2"/>
  </tableColumns>
  <tableStyleInfo name="TableStyleLight1" showFirstColumn="0" showLastColumn="0" showRowStripes="1" showColumnStripes="0"/>
</table>
</file>

<file path=xl/tables/table7.xml><?xml version="1.0" encoding="utf-8"?>
<table xmlns="http://schemas.openxmlformats.org/spreadsheetml/2006/main" id="7" name="noliktavas" displayName="noliktavas" ref="E102:X109" totalsRowShown="0" headerRowDxfId="77" dataDxfId="75" headerRowBorderDxfId="76" tableBorderDxfId="74" headerRowCellStyle="Normal 2" dataCellStyle="Normal 2">
  <autoFilter ref="E102:X109"/>
  <tableColumns count="20">
    <tableColumn id="1" name="Alumīnijs elektrotehniskais 99.5proc Krāsaino metālu lūžņi (gaisa vadi bez dzelzs izolācijas un citiem piemaisījumiem) GR4501.002" dataDxfId="73" dataCellStyle="Normal 2"/>
    <tableColumn id="2" name="Alumīnija kabeļi, neattīrīti, bez eļļas (bruto) lūžņi GR4501.002" dataDxfId="72" dataCellStyle="Normal 2"/>
    <tableColumn id="3" name="Alumīnija kabeļi ar vara ekrānu bez eļļas saturošas izolācijas GR4501.002" dataDxfId="71" dataCellStyle="Normal 2"/>
    <tableColumn id="4" name="Alumīnija lūžņi - vads ar tērauda stiegru (tēraudalumīnija vads) GR4501.002" dataDxfId="70" dataCellStyle="Normal 2"/>
    <tableColumn id="5" name="Alumīnija lējumi, loksnes (līdz 5proc piemaisīj.) lūžņi GR4501.002" dataDxfId="69" dataCellStyle="Normal 2"/>
    <tableColumn id="6" name="Alumīnija nešķiroti lūžņi Al un Al ar tērauda stiegru vadi ar dažāda veida spailēm, pievienotiem kabeļu gabaliem, piekarkabeļi AMKA ar nesošo dzīslu, Al kabeļu gabali ar pievienotām kurpēm, uzmavām GR4501.002" dataDxfId="68" dataCellStyle="Normal 2"/>
    <tableColumn id="7" name="Vara lūžņi (bez piemaisījumiem) GR4501.002" dataDxfId="67" dataCellStyle="Normal 2"/>
    <tableColumn id="8" name="Alumīnija-vara kabelis neattīrīts ar eļļas saturošu izolāciju GR4501.002" dataDxfId="66" dataCellStyle="Normal 2"/>
    <tableColumn id="9" name="Melnie (dzelzs) lūžņi negabarīta GR4501.001" dataDxfId="65" dataCellStyle="Normal 2"/>
    <tableColumn id="10" name="Jauktie nešķirotie melnie lūžņi ar piemaisījumiem GR4501.003" dataDxfId="64" dataCellStyle="Normal 2"/>
    <tableColumn id="11" name="Dzelzbetona pastabs" dataDxfId="63" dataCellStyle="Normal 2"/>
    <tableColumn id="12" name="Koka stabs" dataDxfId="62" dataCellStyle="Normal 2"/>
    <tableColumn id="13" name="10 kV KTA metāla" dataDxfId="61" dataCellStyle="Normal 2"/>
    <tableColumn id="14" name="20 kV KTA metāla" dataDxfId="60" dataCellStyle="Normal 2"/>
    <tableColumn id="15" name="10 kV KTA betona" dataDxfId="59" dataCellStyle="Normal 2"/>
    <tableColumn id="16" name="20 kV KTA betona" dataDxfId="58" dataCellStyle="Normal 2"/>
    <tableColumn id="17" name="1 kV KTA metāla" dataDxfId="57" dataCellStyle="Normal 2"/>
    <tableColumn id="18" name="12 kV slēgiekārta" dataDxfId="56" dataCellStyle="Normal 2"/>
    <tableColumn id="19" name="24 kV slēgiekārta" dataDxfId="55" dataCellStyle="Normal 2"/>
    <tableColumn id="20" name="KL rezerves izmantošanai" dataDxfId="54" dataCellStyle="Normal 2"/>
  </tableColumns>
  <tableStyleInfo name="TableStyleLight2" showFirstColumn="0" showLastColumn="0" showRowStripes="1" showColumnStripes="0"/>
</table>
</file>

<file path=xl/tables/table8.xml><?xml version="1.0" encoding="utf-8"?>
<table xmlns="http://schemas.openxmlformats.org/spreadsheetml/2006/main" id="10" name="sikf" displayName="sikf" ref="E111:U127" totalsRowShown="0" headerRowDxfId="53" dataDxfId="51" headerRowBorderDxfId="52" tableBorderDxfId="50" totalsRowBorderDxfId="49" headerRowCellStyle="Normal 2">
  <autoFilter ref="E111:U127"/>
  <tableColumns count="17">
    <tableColumn id="1" name="SIKF reģiona noliktava" dataDxfId="48"/>
    <tableColumn id="2" name="Sadarbības pārtneru punkts" dataDxfId="47"/>
    <tableColumn id="3" name="Austrumu RCF novietne" dataDxfId="46"/>
    <tableColumn id="4" name="Pierīgas RCF novietne" dataDxfId="45"/>
    <tableColumn id="5" name="Dienvidu RCF novietne" dataDxfId="44"/>
    <tableColumn id="6" name="Rietumu RCF novietne" dataDxfId="43"/>
    <tableColumn id="7" name="Ziemeļaustrumu RCF novietne" dataDxfId="42"/>
    <tableColumn id="8" name="Ziemeļu RCF novietne" dataDxfId="41"/>
    <tableColumn id="9" name="Austrumu EF novietne" dataDxfId="40"/>
    <tableColumn id="10" name="Pierīgas EF novietne" dataDxfId="39"/>
    <tableColumn id="11" name="Dienvidu EF novietne" dataDxfId="38"/>
    <tableColumn id="12" name="Rīgas EF novietne" dataDxfId="37"/>
    <tableColumn id="13" name="Rietumu EF novietne" dataDxfId="36"/>
    <tableColumn id="14" name="Ziemeļaustrumu EF novietne" dataDxfId="35"/>
    <tableColumn id="15" name="Ziemeļa EF novietne" dataDxfId="34"/>
    <tableColumn id="16" name="SIKF novietne Līčos" dataDxfId="33"/>
    <tableColumn id="17" name="SIKF RpR lūžņu noliktava" dataDxfId="32"/>
  </tableColumns>
  <tableStyleInfo showFirstColumn="0" showLastColumn="0" showRowStripes="1" showColumnStripes="0"/>
</table>
</file>

<file path=xl/tables/table9.xml><?xml version="1.0" encoding="utf-8"?>
<table xmlns="http://schemas.openxmlformats.org/spreadsheetml/2006/main" id="1" name="atkizm" displayName="atkizm" ref="B301:K317" totalsRowShown="0" headerRowDxfId="31" dataDxfId="30" headerRowCellStyle="Normal 2" dataCellStyle="Normal 2">
  <autoFilter ref="B301:K317"/>
  <tableColumns count="10">
    <tableColumn id="1" name="Dzelzbetona pastabs" dataDxfId="29" dataCellStyle="Normal 2"/>
    <tableColumn id="2" name="Koka stabs" dataDxfId="28" dataCellStyle="Normal 2"/>
    <tableColumn id="3" name="10 kV KTA metāla" dataDxfId="27" dataCellStyle="Normal 2"/>
    <tableColumn id="4" name="20 kV KTA metāla" dataDxfId="26" dataCellStyle="Normal 2"/>
    <tableColumn id="5" name="10 kV KTA betona" dataDxfId="25" dataCellStyle="Normal 2"/>
    <tableColumn id="6" name="20 kV KTA betona" dataDxfId="24" dataCellStyle="Normal 2"/>
    <tableColumn id="7" name="1 kV KTA metāla" dataDxfId="23" dataCellStyle="Normal 2"/>
    <tableColumn id="8" name="12 kV slēgiekārta" dataDxfId="22" dataCellStyle="Normal 2"/>
    <tableColumn id="9" name="24 kV slēgiekārta" dataDxfId="21" dataCellStyle="Normal 2"/>
    <tableColumn id="10" name="KL rezerves izmantošanai" dataDxfId="20" dataCellStyle="Normal 2"/>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vmlDrawing" Target="../drawings/vmlDrawing1.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7.xml"/><Relationship Id="rId11" Type="http://schemas.openxmlformats.org/officeDocument/2006/relationships/comments" Target="../comments1.xml"/><Relationship Id="rId5" Type="http://schemas.openxmlformats.org/officeDocument/2006/relationships/table" Target="../tables/table6.xml"/><Relationship Id="rId10" Type="http://schemas.openxmlformats.org/officeDocument/2006/relationships/table" Target="../tables/table11.xml"/><Relationship Id="rId4" Type="http://schemas.openxmlformats.org/officeDocument/2006/relationships/table" Target="../tables/table5.xml"/><Relationship Id="rId9"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tabSelected="1" topLeftCell="A34" zoomScaleNormal="100" workbookViewId="0">
      <selection activeCell="C21" sqref="C21:C22"/>
    </sheetView>
  </sheetViews>
  <sheetFormatPr defaultRowHeight="15" x14ac:dyDescent="0.25"/>
  <cols>
    <col min="1" max="1" width="24.5703125" style="42" customWidth="1"/>
    <col min="2" max="2" width="15.5703125" style="42" customWidth="1"/>
    <col min="3" max="3" width="53.28515625" style="42" customWidth="1"/>
    <col min="4" max="4" width="11.85546875" style="42" customWidth="1"/>
    <col min="5" max="5" width="11" style="42" customWidth="1"/>
    <col min="6" max="6" width="15.28515625" style="42" customWidth="1"/>
    <col min="7" max="7" width="11.42578125" style="42" customWidth="1"/>
    <col min="8" max="8" width="10.5703125" style="42" customWidth="1"/>
    <col min="9" max="9" width="9.85546875" style="42" customWidth="1"/>
    <col min="10" max="10" width="23.85546875" style="42" customWidth="1"/>
    <col min="11" max="11" width="22.42578125" style="42" customWidth="1"/>
    <col min="12" max="16384" width="9.140625" style="42"/>
  </cols>
  <sheetData>
    <row r="1" spans="1:14" customFormat="1" ht="45" x14ac:dyDescent="0.25">
      <c r="K1" s="3" t="s">
        <v>813</v>
      </c>
      <c r="L1" s="42"/>
      <c r="M1" s="42"/>
      <c r="N1" s="42"/>
    </row>
    <row r="2" spans="1:14" customFormat="1" x14ac:dyDescent="0.25">
      <c r="I2" s="42"/>
      <c r="J2" s="45" t="s">
        <v>814</v>
      </c>
      <c r="K2" s="7" t="s">
        <v>815</v>
      </c>
      <c r="L2" s="42"/>
      <c r="M2" s="42"/>
      <c r="N2" s="42"/>
    </row>
    <row r="3" spans="1:14" customFormat="1" ht="15" customHeight="1" x14ac:dyDescent="0.25">
      <c r="I3" s="225"/>
      <c r="J3" s="225"/>
      <c r="K3" s="225"/>
      <c r="L3" s="42"/>
      <c r="M3" s="42"/>
      <c r="N3" s="42"/>
    </row>
    <row r="4" spans="1:14" customFormat="1" ht="21" customHeight="1" x14ac:dyDescent="0.3">
      <c r="A4" s="227" t="s">
        <v>202</v>
      </c>
      <c r="B4" s="227"/>
      <c r="C4" s="227"/>
      <c r="D4" s="227"/>
      <c r="E4" s="227"/>
      <c r="F4" s="227"/>
      <c r="G4" s="227"/>
      <c r="H4" s="227"/>
      <c r="I4" s="227"/>
      <c r="J4" s="227"/>
      <c r="K4" s="227"/>
      <c r="L4" s="35"/>
      <c r="M4" s="35"/>
      <c r="N4" s="35"/>
    </row>
    <row r="5" spans="1:14" customFormat="1" ht="15" customHeight="1" x14ac:dyDescent="0.25">
      <c r="A5" t="s">
        <v>4</v>
      </c>
      <c r="C5" s="45" t="s">
        <v>816</v>
      </c>
      <c r="I5" s="195"/>
      <c r="J5" s="195"/>
      <c r="K5" s="195"/>
      <c r="L5" s="195"/>
      <c r="M5" s="195"/>
      <c r="N5" s="195"/>
    </row>
    <row r="6" spans="1:14" customFormat="1" ht="15" customHeight="1" x14ac:dyDescent="0.25">
      <c r="C6" s="45"/>
      <c r="I6" s="66"/>
      <c r="J6" s="66"/>
      <c r="K6" s="66"/>
      <c r="L6" s="66"/>
      <c r="M6" s="66"/>
      <c r="N6" s="66"/>
    </row>
    <row r="7" spans="1:14" customFormat="1" ht="15" customHeight="1" x14ac:dyDescent="0.25">
      <c r="A7" s="152" t="s">
        <v>456</v>
      </c>
      <c r="B7" s="4"/>
      <c r="C7" s="45" t="s">
        <v>817</v>
      </c>
      <c r="D7" s="4"/>
      <c r="I7" s="42"/>
      <c r="J7" s="42"/>
      <c r="K7" s="42"/>
      <c r="L7" s="4"/>
      <c r="M7" s="4"/>
      <c r="N7" s="4"/>
    </row>
    <row r="8" spans="1:14" customFormat="1" ht="14.25" customHeight="1" x14ac:dyDescent="0.25">
      <c r="A8" s="153"/>
      <c r="B8" s="226" t="s">
        <v>652</v>
      </c>
      <c r="C8" s="226"/>
      <c r="D8" s="226"/>
      <c r="E8" s="1"/>
      <c r="F8" s="1"/>
      <c r="G8" s="1"/>
      <c r="H8" s="1"/>
      <c r="I8" s="42"/>
      <c r="J8" s="42"/>
      <c r="K8" s="42"/>
      <c r="L8" s="4"/>
      <c r="M8" s="4"/>
      <c r="N8" s="4"/>
    </row>
    <row r="9" spans="1:14" customFormat="1" ht="15" customHeight="1" x14ac:dyDescent="0.25">
      <c r="A9" s="152"/>
      <c r="C9" s="42"/>
      <c r="I9" s="7"/>
      <c r="J9" s="7"/>
      <c r="K9" s="7"/>
      <c r="L9" s="7"/>
      <c r="M9" s="7"/>
      <c r="N9" s="7"/>
    </row>
    <row r="10" spans="1:14" customFormat="1" x14ac:dyDescent="0.25">
      <c r="A10" s="174" t="s">
        <v>646</v>
      </c>
      <c r="B10" s="175"/>
      <c r="C10" s="172" t="s">
        <v>515</v>
      </c>
      <c r="I10" s="149"/>
      <c r="J10" s="149"/>
      <c r="K10" s="149"/>
      <c r="L10" s="149"/>
      <c r="M10" s="149"/>
      <c r="N10" s="149"/>
    </row>
    <row r="11" spans="1:14" customFormat="1" x14ac:dyDescent="0.25">
      <c r="A11" s="176">
        <v>2466314</v>
      </c>
      <c r="B11" s="175" t="s">
        <v>830</v>
      </c>
      <c r="C11" s="173" t="s">
        <v>517</v>
      </c>
      <c r="I11" s="171"/>
      <c r="J11" s="171"/>
      <c r="K11" s="171"/>
      <c r="L11" s="171"/>
      <c r="M11" s="171"/>
      <c r="N11" s="171"/>
    </row>
    <row r="12" spans="1:14" customFormat="1" x14ac:dyDescent="0.25">
      <c r="A12" s="176">
        <v>2458629</v>
      </c>
      <c r="B12" s="175" t="s">
        <v>831</v>
      </c>
      <c r="C12" s="173" t="s">
        <v>517</v>
      </c>
      <c r="I12" s="171"/>
      <c r="J12" s="171"/>
      <c r="K12" s="171"/>
      <c r="L12" s="171"/>
      <c r="M12" s="171"/>
      <c r="N12" s="171"/>
    </row>
    <row r="13" spans="1:14" customFormat="1" x14ac:dyDescent="0.25">
      <c r="A13" s="176">
        <v>2459135</v>
      </c>
      <c r="B13" s="175" t="s">
        <v>832</v>
      </c>
      <c r="C13" s="173" t="s">
        <v>517</v>
      </c>
      <c r="I13" s="171"/>
      <c r="J13" s="171"/>
      <c r="K13" s="171"/>
      <c r="L13" s="171"/>
      <c r="M13" s="171"/>
      <c r="N13" s="171"/>
    </row>
    <row r="14" spans="1:14" customFormat="1" x14ac:dyDescent="0.25">
      <c r="A14" s="176">
        <v>2459940</v>
      </c>
      <c r="B14" s="175" t="s">
        <v>833</v>
      </c>
      <c r="C14" s="173" t="s">
        <v>517</v>
      </c>
      <c r="I14" s="187"/>
      <c r="J14" s="187"/>
      <c r="K14" s="187"/>
      <c r="L14" s="187"/>
      <c r="M14" s="187"/>
      <c r="N14" s="187"/>
    </row>
    <row r="15" spans="1:14" customFormat="1" x14ac:dyDescent="0.25">
      <c r="A15" s="176">
        <v>2460697</v>
      </c>
      <c r="B15" s="175" t="s">
        <v>834</v>
      </c>
      <c r="C15" s="173" t="s">
        <v>517</v>
      </c>
      <c r="I15" s="187"/>
      <c r="J15" s="187"/>
      <c r="K15" s="187"/>
      <c r="L15" s="187"/>
      <c r="M15" s="187"/>
      <c r="N15" s="187"/>
    </row>
    <row r="16" spans="1:14" customFormat="1" x14ac:dyDescent="0.25">
      <c r="A16" s="176">
        <v>2461238</v>
      </c>
      <c r="B16" s="175" t="s">
        <v>835</v>
      </c>
      <c r="C16" s="173" t="s">
        <v>517</v>
      </c>
      <c r="I16" s="187"/>
      <c r="J16" s="187"/>
      <c r="K16" s="187"/>
      <c r="L16" s="187"/>
      <c r="M16" s="187"/>
      <c r="N16" s="187"/>
    </row>
    <row r="17" spans="1:15" customFormat="1" ht="15" customHeight="1" x14ac:dyDescent="0.25">
      <c r="A17" s="174"/>
      <c r="B17" s="175"/>
      <c r="C17" s="173"/>
      <c r="I17" s="149"/>
      <c r="J17" s="149"/>
      <c r="K17" s="149"/>
      <c r="L17" s="149"/>
      <c r="M17" s="149"/>
      <c r="N17" s="149"/>
    </row>
    <row r="18" spans="1:15" customFormat="1" x14ac:dyDescent="0.25">
      <c r="L18" s="6"/>
      <c r="N18" s="7"/>
    </row>
    <row r="19" spans="1:15" customFormat="1" ht="15.75" x14ac:dyDescent="0.25">
      <c r="A19" s="2" t="s">
        <v>3</v>
      </c>
      <c r="E19" s="2"/>
      <c r="F19" s="2"/>
      <c r="G19" s="2"/>
      <c r="H19" s="2"/>
      <c r="L19" s="6"/>
      <c r="M19" s="6"/>
      <c r="N19" s="7"/>
      <c r="O19" s="5"/>
    </row>
    <row r="20" spans="1:15" ht="6" customHeight="1" x14ac:dyDescent="0.25"/>
    <row r="21" spans="1:15" ht="26.25" customHeight="1" x14ac:dyDescent="0.25">
      <c r="A21" s="196" t="s">
        <v>0</v>
      </c>
      <c r="B21" s="197"/>
      <c r="C21" s="206" t="s">
        <v>148</v>
      </c>
      <c r="D21" s="206" t="s">
        <v>122</v>
      </c>
      <c r="E21" s="206" t="s">
        <v>152</v>
      </c>
      <c r="F21" s="211" t="s">
        <v>158</v>
      </c>
      <c r="G21" s="212"/>
      <c r="H21" s="211" t="s">
        <v>123</v>
      </c>
      <c r="I21" s="212"/>
      <c r="J21" s="208" t="s">
        <v>418</v>
      </c>
      <c r="K21" s="208" t="s">
        <v>124</v>
      </c>
    </row>
    <row r="22" spans="1:15" ht="24" x14ac:dyDescent="0.25">
      <c r="A22" s="198"/>
      <c r="B22" s="199"/>
      <c r="C22" s="207"/>
      <c r="D22" s="207"/>
      <c r="E22" s="207"/>
      <c r="F22" s="43" t="s">
        <v>161</v>
      </c>
      <c r="G22" s="43" t="s">
        <v>177</v>
      </c>
      <c r="H22" s="44" t="s">
        <v>1</v>
      </c>
      <c r="I22" s="44" t="s">
        <v>2</v>
      </c>
      <c r="J22" s="209"/>
      <c r="K22" s="209"/>
    </row>
    <row r="23" spans="1:15" hidden="1" x14ac:dyDescent="0.25">
      <c r="A23" s="47" t="s">
        <v>166</v>
      </c>
      <c r="B23" s="48" t="s">
        <v>167</v>
      </c>
      <c r="C23" s="49" t="s">
        <v>168</v>
      </c>
      <c r="D23" s="50" t="s">
        <v>169</v>
      </c>
      <c r="E23" s="46" t="s">
        <v>170</v>
      </c>
      <c r="F23" s="46" t="s">
        <v>171</v>
      </c>
      <c r="G23" s="46" t="s">
        <v>172</v>
      </c>
      <c r="H23" s="46" t="s">
        <v>173</v>
      </c>
      <c r="I23" s="49" t="s">
        <v>174</v>
      </c>
      <c r="J23" s="49" t="s">
        <v>175</v>
      </c>
      <c r="K23" s="51" t="s">
        <v>176</v>
      </c>
    </row>
    <row r="24" spans="1:15" x14ac:dyDescent="0.25">
      <c r="A24" s="120"/>
      <c r="B24" s="121"/>
      <c r="C24" s="122"/>
      <c r="D24" s="59" t="e">
        <f>VLOOKUP(C24,dati!$C$4:$D$40,2,FALSE)</f>
        <v>#N/A</v>
      </c>
      <c r="E24" s="59"/>
      <c r="F24" s="59"/>
      <c r="G24" s="59"/>
      <c r="H24" s="59" t="e">
        <f>(F24*VLOOKUP(B24,dati!$B$98:$C$317,2,FALSE))/1000</f>
        <v>#N/A</v>
      </c>
      <c r="I24" s="122"/>
      <c r="J24" s="122"/>
      <c r="K24" s="121"/>
    </row>
    <row r="25" spans="1:15" x14ac:dyDescent="0.25">
      <c r="A25" s="120"/>
      <c r="B25" s="121"/>
      <c r="C25" s="122"/>
      <c r="D25" s="59" t="e">
        <f>VLOOKUP(C25,dati!$C$4:$D$40,2,FALSE)</f>
        <v>#N/A</v>
      </c>
      <c r="E25" s="59"/>
      <c r="F25" s="59"/>
      <c r="G25" s="59"/>
      <c r="H25" s="59" t="e">
        <f>(F25*VLOOKUP(B25,dati!$B$98:$C$317,2,FALSE))/1000</f>
        <v>#N/A</v>
      </c>
      <c r="I25" s="122"/>
      <c r="J25" s="122"/>
      <c r="K25" s="121"/>
    </row>
    <row r="26" spans="1:15" x14ac:dyDescent="0.25">
      <c r="A26" s="182"/>
      <c r="B26" s="183"/>
      <c r="C26" s="184"/>
      <c r="D26" s="185" t="e">
        <f>VLOOKUP(C26,dati!$C$4:$D$40,2,FALSE)</f>
        <v>#N/A</v>
      </c>
      <c r="E26" s="185"/>
      <c r="F26" s="185"/>
      <c r="G26" s="185"/>
      <c r="H26" s="185" t="e">
        <f>(F26*VLOOKUP(B26,dati!$B$98:$C$123,2,FALSE))/1000</f>
        <v>#N/A</v>
      </c>
      <c r="I26" s="184"/>
      <c r="J26" s="184"/>
      <c r="K26" s="186"/>
    </row>
    <row r="27" spans="1:15" x14ac:dyDescent="0.25">
      <c r="A27" s="120"/>
      <c r="B27" s="121"/>
      <c r="C27" s="122"/>
      <c r="D27" s="59" t="e">
        <f>VLOOKUP(C27,dati!$C$4:$D$40,2,FALSE)</f>
        <v>#N/A</v>
      </c>
      <c r="E27" s="59"/>
      <c r="F27" s="59"/>
      <c r="G27" s="59"/>
      <c r="H27" s="59" t="e">
        <f>(F27*VLOOKUP(B27,dati!$B$98:$C$317,2,FALSE))/1000</f>
        <v>#N/A</v>
      </c>
      <c r="I27" s="122"/>
      <c r="J27" s="122"/>
      <c r="K27" s="123"/>
    </row>
    <row r="28" spans="1:15" x14ac:dyDescent="0.25">
      <c r="A28" s="52"/>
      <c r="B28" s="53"/>
      <c r="C28" s="54"/>
      <c r="D28" s="55"/>
      <c r="E28" s="56"/>
      <c r="F28" s="56"/>
      <c r="G28" s="56"/>
      <c r="H28" s="56"/>
      <c r="I28" s="54"/>
      <c r="J28" s="54"/>
      <c r="K28" s="54"/>
    </row>
    <row r="29" spans="1:15" ht="15.75" x14ac:dyDescent="0.25">
      <c r="A29" s="2" t="s">
        <v>335</v>
      </c>
    </row>
    <row r="30" spans="1:15" ht="6.75" customHeight="1" x14ac:dyDescent="0.25"/>
    <row r="31" spans="1:15" ht="25.5" customHeight="1" x14ac:dyDescent="0.25">
      <c r="A31" s="196" t="s">
        <v>0</v>
      </c>
      <c r="B31" s="197"/>
      <c r="C31" s="200" t="s">
        <v>336</v>
      </c>
      <c r="D31" s="201"/>
      <c r="E31" s="202"/>
      <c r="F31" s="206" t="s">
        <v>416</v>
      </c>
      <c r="G31" s="206" t="s">
        <v>152</v>
      </c>
      <c r="H31" s="211" t="s">
        <v>461</v>
      </c>
      <c r="I31" s="212"/>
      <c r="J31" s="208" t="s">
        <v>419</v>
      </c>
      <c r="K31" s="208" t="s">
        <v>124</v>
      </c>
    </row>
    <row r="32" spans="1:15" ht="22.5" customHeight="1" x14ac:dyDescent="0.25">
      <c r="A32" s="198"/>
      <c r="B32" s="199"/>
      <c r="C32" s="203"/>
      <c r="D32" s="204"/>
      <c r="E32" s="205"/>
      <c r="F32" s="207"/>
      <c r="G32" s="207"/>
      <c r="H32" s="44" t="s">
        <v>1</v>
      </c>
      <c r="I32" s="44" t="s">
        <v>2</v>
      </c>
      <c r="J32" s="209"/>
      <c r="K32" s="209"/>
    </row>
    <row r="33" spans="1:11" hidden="1" x14ac:dyDescent="0.25">
      <c r="A33" s="86" t="s">
        <v>166</v>
      </c>
      <c r="B33" s="87" t="s">
        <v>167</v>
      </c>
      <c r="C33" s="88" t="s">
        <v>168</v>
      </c>
      <c r="D33" s="89" t="s">
        <v>169</v>
      </c>
      <c r="E33" s="90" t="s">
        <v>170</v>
      </c>
      <c r="F33" s="91" t="s">
        <v>171</v>
      </c>
      <c r="G33" s="92" t="s">
        <v>172</v>
      </c>
      <c r="H33" s="92" t="s">
        <v>173</v>
      </c>
      <c r="I33" s="92" t="s">
        <v>174</v>
      </c>
      <c r="J33" s="93" t="s">
        <v>175</v>
      </c>
      <c r="K33" s="86" t="s">
        <v>176</v>
      </c>
    </row>
    <row r="34" spans="1:11" x14ac:dyDescent="0.25">
      <c r="A34" s="85"/>
      <c r="B34" s="77"/>
      <c r="C34" s="71"/>
      <c r="D34" s="81"/>
      <c r="E34" s="82"/>
      <c r="F34" s="83" t="e">
        <f>VLOOKUP(C34,dati!$D$320:$E$381,2,FALSE)</f>
        <v>#N/A</v>
      </c>
      <c r="G34" s="60"/>
      <c r="H34" s="60"/>
      <c r="I34" s="60"/>
      <c r="J34" s="58"/>
      <c r="K34" s="85"/>
    </row>
    <row r="35" spans="1:11" x14ac:dyDescent="0.25">
      <c r="A35" s="98"/>
      <c r="B35" s="77"/>
      <c r="C35" s="99"/>
      <c r="D35" s="81"/>
      <c r="E35" s="82"/>
      <c r="F35" s="83" t="e">
        <f>VLOOKUP(C35,dati!$D$320:$E$381,2,FALSE)</f>
        <v>#N/A</v>
      </c>
      <c r="G35" s="100"/>
      <c r="H35" s="100"/>
      <c r="I35" s="100"/>
      <c r="J35" s="101"/>
      <c r="K35" s="98"/>
    </row>
    <row r="36" spans="1:11" x14ac:dyDescent="0.25">
      <c r="A36" s="85"/>
      <c r="B36" s="77"/>
      <c r="C36" s="71"/>
      <c r="D36" s="81"/>
      <c r="E36" s="82"/>
      <c r="F36" s="131" t="e">
        <f>VLOOKUP(C36,dati!$D$320:$E$380,2,FALSE)</f>
        <v>#N/A</v>
      </c>
      <c r="G36" s="60"/>
      <c r="H36" s="60"/>
      <c r="I36" s="60"/>
      <c r="J36" s="58"/>
      <c r="K36" s="85"/>
    </row>
    <row r="37" spans="1:11" x14ac:dyDescent="0.25">
      <c r="A37" s="85"/>
      <c r="B37" s="77"/>
      <c r="C37" s="71"/>
      <c r="D37" s="81"/>
      <c r="E37" s="82"/>
      <c r="F37" s="83" t="e">
        <f>VLOOKUP(C37,dati!$D$320:$E$381,2,FALSE)</f>
        <v>#N/A</v>
      </c>
      <c r="G37" s="60"/>
      <c r="H37" s="60"/>
      <c r="I37" s="60"/>
      <c r="J37" s="58"/>
      <c r="K37" s="85"/>
    </row>
    <row r="38" spans="1:11" x14ac:dyDescent="0.25">
      <c r="A38" s="210"/>
      <c r="B38" s="210"/>
    </row>
    <row r="39" spans="1:11" ht="15.75" x14ac:dyDescent="0.25">
      <c r="A39" s="2" t="s">
        <v>408</v>
      </c>
    </row>
    <row r="40" spans="1:11" ht="6.75" customHeight="1" x14ac:dyDescent="0.25"/>
    <row r="41" spans="1:11" ht="15" customHeight="1" x14ac:dyDescent="0.25">
      <c r="A41" s="196" t="s">
        <v>0</v>
      </c>
      <c r="B41" s="197"/>
      <c r="C41" s="200" t="s">
        <v>336</v>
      </c>
      <c r="D41" s="201"/>
      <c r="E41" s="202"/>
      <c r="F41" s="206" t="s">
        <v>416</v>
      </c>
      <c r="G41" s="206" t="s">
        <v>429</v>
      </c>
      <c r="H41" s="196" t="s">
        <v>417</v>
      </c>
      <c r="I41" s="197"/>
      <c r="J41" s="208" t="s">
        <v>418</v>
      </c>
      <c r="K41" s="208" t="s">
        <v>124</v>
      </c>
    </row>
    <row r="42" spans="1:11" ht="22.5" customHeight="1" x14ac:dyDescent="0.25">
      <c r="A42" s="198"/>
      <c r="B42" s="199"/>
      <c r="C42" s="203"/>
      <c r="D42" s="204"/>
      <c r="E42" s="205"/>
      <c r="F42" s="207"/>
      <c r="G42" s="207"/>
      <c r="H42" s="198"/>
      <c r="I42" s="199"/>
      <c r="J42" s="209"/>
      <c r="K42" s="209"/>
    </row>
    <row r="43" spans="1:11" hidden="1" x14ac:dyDescent="0.25">
      <c r="A43" s="86" t="s">
        <v>166</v>
      </c>
      <c r="B43" s="104" t="s">
        <v>167</v>
      </c>
      <c r="C43" s="105" t="s">
        <v>168</v>
      </c>
      <c r="D43" s="89" t="s">
        <v>169</v>
      </c>
      <c r="E43" s="90" t="s">
        <v>170</v>
      </c>
      <c r="F43" s="106" t="s">
        <v>171</v>
      </c>
      <c r="G43" s="92" t="s">
        <v>172</v>
      </c>
      <c r="H43" s="107" t="s">
        <v>173</v>
      </c>
      <c r="I43" s="108" t="s">
        <v>174</v>
      </c>
      <c r="J43" s="93" t="s">
        <v>175</v>
      </c>
      <c r="K43" s="86" t="s">
        <v>176</v>
      </c>
    </row>
    <row r="44" spans="1:11" x14ac:dyDescent="0.25">
      <c r="A44" s="79" t="s">
        <v>431</v>
      </c>
      <c r="B44" s="77"/>
      <c r="C44" s="113" t="str">
        <f>VLOOKUP(A44,dati!$B$286:$E$300,3,FALSE)</f>
        <v>Demontēto materiālu rezerves daļas</v>
      </c>
      <c r="D44" s="81"/>
      <c r="E44" s="82"/>
      <c r="F44" s="59">
        <f>VLOOKUP(C44,dati!$B$386:$C$386,2,FALSE)</f>
        <v>24041</v>
      </c>
      <c r="G44" s="62">
        <v>3</v>
      </c>
      <c r="H44" s="111">
        <f>(G44*VLOOKUP(A44,dati!$B$98:$C$305,2,FALSE))</f>
        <v>9</v>
      </c>
      <c r="I44" s="112"/>
      <c r="J44" s="61" t="s">
        <v>375</v>
      </c>
      <c r="K44" s="79" t="s">
        <v>382</v>
      </c>
    </row>
    <row r="45" spans="1:11" x14ac:dyDescent="0.25">
      <c r="A45" s="79" t="s">
        <v>422</v>
      </c>
      <c r="B45" s="77"/>
      <c r="C45" s="113" t="str">
        <f>VLOOKUP(A45,dati!$B$286:$E$300,3,FALSE)</f>
        <v>Demontēto materiālu rezerves daļas</v>
      </c>
      <c r="D45" s="109"/>
      <c r="E45" s="110"/>
      <c r="F45" s="59">
        <f>VLOOKUP(C45,dati!$B$386:$C$386,2,FALSE)</f>
        <v>24041</v>
      </c>
      <c r="G45" s="62">
        <v>3</v>
      </c>
      <c r="H45" s="111">
        <f>(G45*VLOOKUP(A45,dati!$B$98:$C$305,2,FALSE))</f>
        <v>165</v>
      </c>
      <c r="I45" s="112"/>
      <c r="J45" s="61" t="s">
        <v>375</v>
      </c>
      <c r="K45" s="79" t="s">
        <v>382</v>
      </c>
    </row>
    <row r="46" spans="1:11" x14ac:dyDescent="0.25">
      <c r="A46" s="79"/>
      <c r="B46" s="77"/>
      <c r="C46" s="113" t="e">
        <f>VLOOKUP(A46,dati!$B$286:$E$300,3,FALSE)</f>
        <v>#N/A</v>
      </c>
      <c r="D46" s="109"/>
      <c r="E46" s="110"/>
      <c r="F46" s="59" t="e">
        <f>VLOOKUP(C46,dati!$B$386:$C$386,2,FALSE)</f>
        <v>#N/A</v>
      </c>
      <c r="G46" s="62"/>
      <c r="H46" s="111" t="e">
        <f>(G46*VLOOKUP(A46,dati!$B$98:$C$305,2,FALSE))</f>
        <v>#N/A</v>
      </c>
      <c r="I46" s="112"/>
      <c r="J46" s="61"/>
      <c r="K46" s="79"/>
    </row>
    <row r="47" spans="1:11" x14ac:dyDescent="0.25">
      <c r="A47" s="79"/>
      <c r="B47" s="77"/>
      <c r="C47" s="113" t="e">
        <f>VLOOKUP(A47,dati!$B$286:$E$300,3,FALSE)</f>
        <v>#N/A</v>
      </c>
      <c r="D47" s="81"/>
      <c r="E47" s="82"/>
      <c r="F47" s="59" t="e">
        <f>VLOOKUP(C47,dati!$B$386:$C$386,2,FALSE)</f>
        <v>#N/A</v>
      </c>
      <c r="G47" s="62"/>
      <c r="H47" s="111" t="e">
        <f>(G47*VLOOKUP(A47,dati!$B$98:$C$305,2,FALSE))</f>
        <v>#N/A</v>
      </c>
      <c r="I47" s="112"/>
      <c r="J47" s="61"/>
      <c r="K47" s="79"/>
    </row>
    <row r="49" spans="1:11" ht="15.75" x14ac:dyDescent="0.25">
      <c r="A49" s="2" t="s">
        <v>444</v>
      </c>
    </row>
    <row r="50" spans="1:11" ht="7.5" customHeight="1" x14ac:dyDescent="0.25"/>
    <row r="51" spans="1:11" ht="15" customHeight="1" x14ac:dyDescent="0.25">
      <c r="A51" s="196" t="s">
        <v>0</v>
      </c>
      <c r="B51" s="220"/>
      <c r="C51" s="220"/>
      <c r="D51" s="220"/>
      <c r="E51" s="197"/>
      <c r="F51" s="206" t="s">
        <v>446</v>
      </c>
      <c r="G51" s="216" t="s">
        <v>445</v>
      </c>
      <c r="H51" s="217" t="s">
        <v>647</v>
      </c>
      <c r="I51" s="218"/>
      <c r="J51" s="219"/>
      <c r="K51" s="214" t="s">
        <v>648</v>
      </c>
    </row>
    <row r="52" spans="1:11" ht="22.5" customHeight="1" x14ac:dyDescent="0.25">
      <c r="A52" s="198"/>
      <c r="B52" s="221"/>
      <c r="C52" s="221"/>
      <c r="D52" s="221"/>
      <c r="E52" s="199"/>
      <c r="F52" s="207"/>
      <c r="G52" s="216"/>
      <c r="H52" s="217"/>
      <c r="I52" s="218"/>
      <c r="J52" s="219"/>
      <c r="K52" s="215"/>
    </row>
    <row r="53" spans="1:11" ht="22.5" hidden="1" customHeight="1" x14ac:dyDescent="0.25">
      <c r="A53" s="145" t="s">
        <v>166</v>
      </c>
      <c r="B53" s="145" t="s">
        <v>167</v>
      </c>
      <c r="C53" s="145" t="s">
        <v>168</v>
      </c>
      <c r="D53" s="145" t="s">
        <v>169</v>
      </c>
      <c r="E53" s="48" t="s">
        <v>170</v>
      </c>
      <c r="F53" s="146" t="s">
        <v>171</v>
      </c>
      <c r="G53" s="126" t="s">
        <v>172</v>
      </c>
      <c r="H53" s="143" t="s">
        <v>173</v>
      </c>
      <c r="I53" s="144" t="s">
        <v>174</v>
      </c>
      <c r="J53" s="170" t="s">
        <v>175</v>
      </c>
      <c r="K53" s="128" t="s">
        <v>176</v>
      </c>
    </row>
    <row r="54" spans="1:11" x14ac:dyDescent="0.25">
      <c r="A54" s="141" t="s">
        <v>452</v>
      </c>
      <c r="B54" s="141" t="s">
        <v>820</v>
      </c>
      <c r="C54" s="141" t="s">
        <v>821</v>
      </c>
      <c r="D54" s="141"/>
      <c r="E54" s="142"/>
      <c r="F54" s="59" t="s">
        <v>503</v>
      </c>
      <c r="G54" s="126">
        <v>0.13700000000000001</v>
      </c>
      <c r="H54" s="143"/>
      <c r="I54" s="144"/>
      <c r="J54" s="170"/>
      <c r="K54" s="144"/>
    </row>
    <row r="55" spans="1:11" x14ac:dyDescent="0.25">
      <c r="A55" s="141" t="s">
        <v>452</v>
      </c>
      <c r="B55" s="141" t="s">
        <v>822</v>
      </c>
      <c r="C55" s="141" t="s">
        <v>824</v>
      </c>
      <c r="D55" s="141"/>
      <c r="E55" s="142"/>
      <c r="F55" s="59" t="s">
        <v>503</v>
      </c>
      <c r="G55" s="126">
        <v>0.155</v>
      </c>
      <c r="H55" s="143"/>
      <c r="I55" s="144"/>
      <c r="J55" s="170"/>
      <c r="K55" s="144"/>
    </row>
    <row r="56" spans="1:11" x14ac:dyDescent="0.25">
      <c r="A56" s="141" t="s">
        <v>452</v>
      </c>
      <c r="B56" s="141" t="s">
        <v>823</v>
      </c>
      <c r="C56" s="141" t="s">
        <v>825</v>
      </c>
      <c r="D56" s="141"/>
      <c r="E56" s="142"/>
      <c r="F56" s="126" t="s">
        <v>503</v>
      </c>
      <c r="G56" s="126">
        <v>0.26900000000000002</v>
      </c>
      <c r="H56" s="143"/>
      <c r="I56" s="144"/>
      <c r="J56" s="170"/>
      <c r="K56" s="144"/>
    </row>
    <row r="57" spans="1:11" x14ac:dyDescent="0.25">
      <c r="A57" s="189" t="s">
        <v>452</v>
      </c>
      <c r="B57" s="189" t="s">
        <v>823</v>
      </c>
      <c r="C57" s="189" t="s">
        <v>821</v>
      </c>
      <c r="D57" s="189"/>
      <c r="E57" s="190"/>
      <c r="F57" s="188" t="s">
        <v>503</v>
      </c>
      <c r="G57" s="191">
        <v>9.2999999999999999E-2</v>
      </c>
      <c r="H57" s="192"/>
      <c r="I57" s="193"/>
      <c r="J57" s="194"/>
      <c r="K57" s="193"/>
    </row>
    <row r="58" spans="1:11" x14ac:dyDescent="0.25">
      <c r="A58" s="189" t="s">
        <v>452</v>
      </c>
      <c r="B58" s="189" t="s">
        <v>822</v>
      </c>
      <c r="C58" s="189" t="s">
        <v>826</v>
      </c>
      <c r="D58" s="189"/>
      <c r="E58" s="190"/>
      <c r="F58" s="188" t="s">
        <v>503</v>
      </c>
      <c r="G58" s="191">
        <v>3.9E-2</v>
      </c>
      <c r="H58" s="192"/>
      <c r="I58" s="193"/>
      <c r="J58" s="194"/>
      <c r="K58" s="193"/>
    </row>
    <row r="59" spans="1:11" customFormat="1" x14ac:dyDescent="0.25">
      <c r="A59" s="147" t="s">
        <v>452</v>
      </c>
      <c r="B59" s="147" t="s">
        <v>823</v>
      </c>
      <c r="C59" s="147" t="s">
        <v>827</v>
      </c>
      <c r="D59" s="147"/>
      <c r="E59" s="148"/>
      <c r="F59" s="129" t="s">
        <v>503</v>
      </c>
      <c r="G59" s="126">
        <v>8.2000000000000003E-2</v>
      </c>
      <c r="H59" s="143"/>
      <c r="I59" s="144"/>
      <c r="J59" s="170"/>
      <c r="K59" s="127"/>
    </row>
    <row r="60" spans="1:11" customFormat="1" ht="15.75" x14ac:dyDescent="0.25">
      <c r="A60" s="116"/>
      <c r="B60" s="116"/>
      <c r="C60" s="116"/>
      <c r="D60" s="116"/>
      <c r="E60" s="116"/>
      <c r="F60" s="116"/>
      <c r="G60" s="116"/>
      <c r="H60" s="116"/>
      <c r="I60" s="116"/>
      <c r="J60" s="116"/>
      <c r="K60" s="116"/>
    </row>
    <row r="61" spans="1:11" ht="15.75" x14ac:dyDescent="0.25">
      <c r="A61" s="2" t="s">
        <v>653</v>
      </c>
    </row>
    <row r="62" spans="1:11" ht="7.5" customHeight="1" x14ac:dyDescent="0.25"/>
    <row r="63" spans="1:11" ht="15" customHeight="1" x14ac:dyDescent="0.25">
      <c r="A63" s="196" t="s">
        <v>0</v>
      </c>
      <c r="B63" s="220"/>
      <c r="C63" s="220"/>
      <c r="D63" s="220"/>
      <c r="E63" s="197"/>
      <c r="F63" s="206" t="s">
        <v>446</v>
      </c>
      <c r="G63" s="216" t="s">
        <v>445</v>
      </c>
      <c r="H63" s="223" t="s">
        <v>418</v>
      </c>
      <c r="I63" s="223"/>
      <c r="J63" s="224" t="s">
        <v>124</v>
      </c>
      <c r="K63" s="224"/>
    </row>
    <row r="64" spans="1:11" ht="22.5" customHeight="1" x14ac:dyDescent="0.25">
      <c r="A64" s="198"/>
      <c r="B64" s="221"/>
      <c r="C64" s="221"/>
      <c r="D64" s="221"/>
      <c r="E64" s="199"/>
      <c r="F64" s="207"/>
      <c r="G64" s="216"/>
      <c r="H64" s="223"/>
      <c r="I64" s="223"/>
      <c r="J64" s="224"/>
      <c r="K64" s="224"/>
    </row>
    <row r="65" spans="1:11" ht="22.5" hidden="1" customHeight="1" x14ac:dyDescent="0.25">
      <c r="A65" s="145" t="s">
        <v>166</v>
      </c>
      <c r="B65" s="145" t="s">
        <v>167</v>
      </c>
      <c r="C65" s="145" t="s">
        <v>168</v>
      </c>
      <c r="D65" s="145" t="s">
        <v>169</v>
      </c>
      <c r="E65" s="48" t="s">
        <v>170</v>
      </c>
      <c r="F65" s="146" t="s">
        <v>171</v>
      </c>
      <c r="G65" s="178" t="s">
        <v>172</v>
      </c>
      <c r="H65" s="180" t="s">
        <v>173</v>
      </c>
      <c r="I65" s="181" t="s">
        <v>174</v>
      </c>
      <c r="J65" s="181" t="s">
        <v>175</v>
      </c>
      <c r="K65" s="181" t="s">
        <v>176</v>
      </c>
    </row>
    <row r="66" spans="1:11" ht="26.25" customHeight="1" x14ac:dyDescent="0.25">
      <c r="A66" s="222" t="s">
        <v>818</v>
      </c>
      <c r="B66" s="222"/>
      <c r="C66" s="222"/>
      <c r="D66" s="141"/>
      <c r="E66" s="142"/>
      <c r="F66" s="59" t="s">
        <v>453</v>
      </c>
      <c r="G66" s="178">
        <v>1</v>
      </c>
      <c r="H66" s="216" t="s">
        <v>815</v>
      </c>
      <c r="I66" s="216"/>
      <c r="J66" s="216" t="s">
        <v>819</v>
      </c>
      <c r="K66" s="216"/>
    </row>
    <row r="67" spans="1:11" x14ac:dyDescent="0.25">
      <c r="A67" s="141"/>
      <c r="B67" s="141"/>
      <c r="C67" s="141"/>
      <c r="D67" s="141"/>
      <c r="E67" s="142"/>
      <c r="F67" s="59"/>
      <c r="G67" s="178"/>
      <c r="H67" s="216"/>
      <c r="I67" s="216"/>
      <c r="J67" s="216"/>
      <c r="K67" s="216"/>
    </row>
    <row r="68" spans="1:11" customFormat="1" ht="15.75" x14ac:dyDescent="0.25">
      <c r="A68" s="116"/>
      <c r="B68" s="116"/>
      <c r="C68" s="116"/>
      <c r="D68" s="116"/>
      <c r="E68" s="116"/>
      <c r="F68" s="116"/>
      <c r="G68" s="116"/>
      <c r="H68" s="116"/>
      <c r="I68" s="116"/>
      <c r="J68" s="116"/>
      <c r="K68" s="116"/>
    </row>
    <row r="69" spans="1:11" customFormat="1" ht="15.75" x14ac:dyDescent="0.25">
      <c r="B69" s="124" t="s">
        <v>432</v>
      </c>
      <c r="C69" s="114" t="s">
        <v>828</v>
      </c>
      <c r="E69" s="213" t="s">
        <v>829</v>
      </c>
      <c r="F69" s="213"/>
      <c r="G69" s="213"/>
      <c r="H69" s="213"/>
    </row>
    <row r="70" spans="1:11" customFormat="1" x14ac:dyDescent="0.25">
      <c r="B70" s="125"/>
      <c r="E70" s="4"/>
      <c r="H70" s="115" t="s">
        <v>435</v>
      </c>
    </row>
    <row r="71" spans="1:11" customFormat="1" x14ac:dyDescent="0.25">
      <c r="B71" s="125"/>
    </row>
    <row r="72" spans="1:11" customFormat="1" ht="15.75" x14ac:dyDescent="0.25">
      <c r="B72" s="124" t="s">
        <v>436</v>
      </c>
      <c r="C72" s="114" t="s">
        <v>433</v>
      </c>
      <c r="E72" s="213" t="s">
        <v>434</v>
      </c>
      <c r="F72" s="213"/>
      <c r="G72" s="213"/>
      <c r="H72" s="213"/>
    </row>
    <row r="73" spans="1:11" customFormat="1" x14ac:dyDescent="0.25">
      <c r="B73" s="125"/>
      <c r="E73" s="4"/>
      <c r="H73" s="115" t="s">
        <v>437</v>
      </c>
    </row>
    <row r="74" spans="1:11" customFormat="1" x14ac:dyDescent="0.25">
      <c r="B74" s="125"/>
    </row>
    <row r="75" spans="1:11" customFormat="1" ht="15.75" x14ac:dyDescent="0.25">
      <c r="B75" s="124" t="s">
        <v>438</v>
      </c>
      <c r="C75" s="114" t="s">
        <v>433</v>
      </c>
      <c r="E75" s="213" t="s">
        <v>434</v>
      </c>
      <c r="F75" s="213"/>
      <c r="G75" s="213"/>
      <c r="H75" s="213"/>
      <c r="J75" t="s">
        <v>443</v>
      </c>
      <c r="K75" s="42"/>
    </row>
    <row r="76" spans="1:11" customFormat="1" x14ac:dyDescent="0.25">
      <c r="B76" s="125"/>
      <c r="E76" s="4"/>
      <c r="H76" s="115" t="s">
        <v>439</v>
      </c>
      <c r="J76" s="115" t="s">
        <v>442</v>
      </c>
      <c r="K76" s="42"/>
    </row>
    <row r="77" spans="1:11" customFormat="1" x14ac:dyDescent="0.25">
      <c r="B77" s="125"/>
      <c r="K77" s="42"/>
    </row>
    <row r="78" spans="1:11" customFormat="1" ht="15.75" x14ac:dyDescent="0.25">
      <c r="B78" s="124" t="s">
        <v>438</v>
      </c>
      <c r="C78" s="114" t="s">
        <v>433</v>
      </c>
      <c r="E78" s="213" t="s">
        <v>434</v>
      </c>
      <c r="F78" s="213"/>
      <c r="G78" s="213"/>
      <c r="H78" s="213"/>
      <c r="J78" t="s">
        <v>443</v>
      </c>
      <c r="K78" s="42"/>
    </row>
    <row r="79" spans="1:11" customFormat="1" x14ac:dyDescent="0.25">
      <c r="B79" s="125"/>
      <c r="E79" s="4"/>
      <c r="H79" s="115" t="s">
        <v>440</v>
      </c>
      <c r="J79" s="115" t="s">
        <v>442</v>
      </c>
      <c r="K79" s="42"/>
    </row>
    <row r="80" spans="1:11" customFormat="1" x14ac:dyDescent="0.25">
      <c r="B80" s="125"/>
    </row>
    <row r="81" spans="2:8" customFormat="1" ht="15.75" x14ac:dyDescent="0.25">
      <c r="B81" s="124" t="s">
        <v>438</v>
      </c>
      <c r="C81" s="114" t="s">
        <v>433</v>
      </c>
      <c r="E81" s="213" t="s">
        <v>434</v>
      </c>
      <c r="F81" s="213"/>
      <c r="G81" s="213"/>
      <c r="H81" s="213"/>
    </row>
    <row r="82" spans="2:8" customFormat="1" x14ac:dyDescent="0.25">
      <c r="E82" s="4"/>
      <c r="H82" s="115" t="s">
        <v>441</v>
      </c>
    </row>
  </sheetData>
  <sheetProtection formatCells="0" formatColumns="0" formatRows="0" insertColumns="0" insertRows="0" insertHyperlinks="0" deleteColumns="0" deleteRows="0" sort="0" autoFilter="0" pivotTables="0"/>
  <mergeCells count="47">
    <mergeCell ref="E78:H78"/>
    <mergeCell ref="E81:H81"/>
    <mergeCell ref="I3:K3"/>
    <mergeCell ref="H41:I42"/>
    <mergeCell ref="K31:K32"/>
    <mergeCell ref="K41:K42"/>
    <mergeCell ref="G31:G32"/>
    <mergeCell ref="A51:E52"/>
    <mergeCell ref="F51:F52"/>
    <mergeCell ref="E69:H69"/>
    <mergeCell ref="B8:D8"/>
    <mergeCell ref="A4:K4"/>
    <mergeCell ref="E21:E22"/>
    <mergeCell ref="F21:G21"/>
    <mergeCell ref="H21:I21"/>
    <mergeCell ref="E72:H72"/>
    <mergeCell ref="K21:K22"/>
    <mergeCell ref="E75:H75"/>
    <mergeCell ref="K51:K52"/>
    <mergeCell ref="G51:G52"/>
    <mergeCell ref="H51:J52"/>
    <mergeCell ref="A63:E64"/>
    <mergeCell ref="F63:F64"/>
    <mergeCell ref="G63:G64"/>
    <mergeCell ref="A66:C66"/>
    <mergeCell ref="H63:I64"/>
    <mergeCell ref="J63:K64"/>
    <mergeCell ref="H66:I66"/>
    <mergeCell ref="J66:K66"/>
    <mergeCell ref="H67:I67"/>
    <mergeCell ref="J67:K67"/>
    <mergeCell ref="I5:N5"/>
    <mergeCell ref="A41:B42"/>
    <mergeCell ref="C41:E42"/>
    <mergeCell ref="F41:F42"/>
    <mergeCell ref="G41:G42"/>
    <mergeCell ref="J41:J42"/>
    <mergeCell ref="A38:B38"/>
    <mergeCell ref="C31:E32"/>
    <mergeCell ref="H31:I31"/>
    <mergeCell ref="J31:J32"/>
    <mergeCell ref="A31:B32"/>
    <mergeCell ref="F31:F32"/>
    <mergeCell ref="D21:D22"/>
    <mergeCell ref="J21:J22"/>
    <mergeCell ref="A21:B22"/>
    <mergeCell ref="C21:C22"/>
  </mergeCells>
  <conditionalFormatting sqref="D24:E28 G34:G37 F33:F37 H24:H28 F44:F47">
    <cfRule type="containsErrors" dxfId="195" priority="102">
      <formula>ISERROR(D24)</formula>
    </cfRule>
  </conditionalFormatting>
  <conditionalFormatting sqref="D23:E23 H23">
    <cfRule type="containsErrors" dxfId="194" priority="100">
      <formula>ISERROR(D23)</formula>
    </cfRule>
  </conditionalFormatting>
  <conditionalFormatting sqref="D24:D27 F33:F37 F44:F47">
    <cfRule type="containsErrors" dxfId="193" priority="98">
      <formula>ISERROR(D24)</formula>
    </cfRule>
    <cfRule type="containsErrors" dxfId="192" priority="99">
      <formula>ISERROR(D24)</formula>
    </cfRule>
  </conditionalFormatting>
  <conditionalFormatting sqref="G33:G36">
    <cfRule type="containsErrors" dxfId="191" priority="87">
      <formula>ISERROR(G33)</formula>
    </cfRule>
  </conditionalFormatting>
  <conditionalFormatting sqref="F43">
    <cfRule type="containsErrors" dxfId="190" priority="74">
      <formula>ISERROR(F43)</formula>
    </cfRule>
  </conditionalFormatting>
  <conditionalFormatting sqref="F43">
    <cfRule type="containsErrors" dxfId="189" priority="72">
      <formula>ISERROR(F43)</formula>
    </cfRule>
    <cfRule type="containsErrors" dxfId="188" priority="73">
      <formula>ISERROR(F43)</formula>
    </cfRule>
  </conditionalFormatting>
  <conditionalFormatting sqref="H43">
    <cfRule type="containsErrors" dxfId="187" priority="71">
      <formula>ISERROR(H43)</formula>
    </cfRule>
  </conditionalFormatting>
  <conditionalFormatting sqref="C44:C47">
    <cfRule type="containsErrors" dxfId="186" priority="36">
      <formula>ISERROR(C44)</formula>
    </cfRule>
  </conditionalFormatting>
  <conditionalFormatting sqref="C44:C47">
    <cfRule type="containsErrors" dxfId="185" priority="34">
      <formula>ISERROR(C44)</formula>
    </cfRule>
    <cfRule type="containsErrors" dxfId="184" priority="35">
      <formula>ISERROR(C44)</formula>
    </cfRule>
  </conditionalFormatting>
  <conditionalFormatting sqref="F54:F55">
    <cfRule type="containsErrors" dxfId="183" priority="13">
      <formula>ISERROR(F54)</formula>
    </cfRule>
  </conditionalFormatting>
  <conditionalFormatting sqref="F54:F55">
    <cfRule type="containsErrors" dxfId="182" priority="11">
      <formula>ISERROR(F54)</formula>
    </cfRule>
    <cfRule type="containsErrors" dxfId="181" priority="12">
      <formula>ISERROR(F54)</formula>
    </cfRule>
  </conditionalFormatting>
  <conditionalFormatting sqref="F53">
    <cfRule type="containsErrors" dxfId="180" priority="10">
      <formula>ISERROR(F53)</formula>
    </cfRule>
  </conditionalFormatting>
  <conditionalFormatting sqref="F53">
    <cfRule type="containsErrors" dxfId="179" priority="8">
      <formula>ISERROR(F53)</formula>
    </cfRule>
    <cfRule type="containsErrors" dxfId="178" priority="9">
      <formula>ISERROR(F53)</formula>
    </cfRule>
  </conditionalFormatting>
  <conditionalFormatting sqref="H44:H47">
    <cfRule type="containsErrors" dxfId="177" priority="7">
      <formula>ISERROR(H44)</formula>
    </cfRule>
  </conditionalFormatting>
  <conditionalFormatting sqref="F66:F67">
    <cfRule type="containsErrors" dxfId="176" priority="6">
      <formula>ISERROR(F66)</formula>
    </cfRule>
  </conditionalFormatting>
  <conditionalFormatting sqref="F66:F67">
    <cfRule type="containsErrors" dxfId="175" priority="4">
      <formula>ISERROR(F66)</formula>
    </cfRule>
    <cfRule type="containsErrors" dxfId="174" priority="5">
      <formula>ISERROR(F66)</formula>
    </cfRule>
  </conditionalFormatting>
  <conditionalFormatting sqref="F65">
    <cfRule type="containsErrors" dxfId="173" priority="3">
      <formula>ISERROR(F65)</formula>
    </cfRule>
  </conditionalFormatting>
  <conditionalFormatting sqref="F65">
    <cfRule type="containsErrors" dxfId="172" priority="1">
      <formula>ISERROR(F65)</formula>
    </cfRule>
    <cfRule type="containsErrors" dxfId="171" priority="2">
      <formula>ISERROR(F65)</formula>
    </cfRule>
  </conditionalFormatting>
  <dataValidations count="12">
    <dataValidation type="list" errorStyle="information" showInputMessage="1" showErrorMessage="1" sqref="K44:K47 K24:K27 K34:K37">
      <formula1>INDIRECT("sikf["&amp;$J24&amp;"]")</formula1>
    </dataValidation>
    <dataValidation type="list" allowBlank="1" showInputMessage="1" showErrorMessage="1" sqref="J44:J47">
      <formula1>INDIRECT("rezerv["&amp;$A44&amp;"]")</formula1>
    </dataValidation>
    <dataValidation type="list" allowBlank="1" showInputMessage="1" showErrorMessage="1" sqref="C24:C28">
      <formula1>INDIRECT("dati["&amp;$A24&amp;"]")</formula1>
    </dataValidation>
    <dataValidation type="list" allowBlank="1" showInputMessage="1" showErrorMessage="1" sqref="B24:B28">
      <formula1>INDIRECT("dem_mat["&amp;$A24&amp;"]")</formula1>
    </dataValidation>
    <dataValidation type="list" allowBlank="1" showInputMessage="1" showErrorMessage="1" sqref="A28">
      <formula1>INDIRECT("dem_mat[#Headers]")</formula1>
    </dataValidation>
    <dataValidation type="list" allowBlank="1" showInputMessage="1" showErrorMessage="1" sqref="J24:J27">
      <formula1>INDIRECT("noliktavas["&amp;$C24&amp;"]")</formula1>
    </dataValidation>
    <dataValidation type="list" errorStyle="information" allowBlank="1" showInputMessage="1" showErrorMessage="1" error="Vēlams izvēlēties no saraksta" sqref="A34:A37">
      <formula1>INDIRECT("atkizm[#Headers]")</formula1>
    </dataValidation>
    <dataValidation type="list" allowBlank="1" showInputMessage="1" showErrorMessage="1" sqref="C34:C37">
      <formula1>INDIRECT("atkizm["&amp;$A34&amp;"]")</formula1>
    </dataValidation>
    <dataValidation type="list" allowBlank="1" showInputMessage="1" showErrorMessage="1" sqref="J34:J37">
      <formula1>INDIRECT("noliktavas["&amp;$A34&amp;"]")</formula1>
    </dataValidation>
    <dataValidation type="list" errorStyle="information" allowBlank="1" showErrorMessage="1" error="Vēlams izvēlēties no saraksta" sqref="A43:A47">
      <formula1>INDIRECT("rezerv[#Headers]")</formula1>
    </dataValidation>
    <dataValidation type="list" errorStyle="information" allowBlank="1" showInputMessage="1" showErrorMessage="1" error="Vēlams izvēlēties no saraksta" sqref="A54:A59 A67">
      <formula1>INDIRECT("atkritumi")</formula1>
    </dataValidation>
    <dataValidation type="list" errorStyle="information" allowBlank="1" showInputMessage="1" showErrorMessage="1" error="Vēlams izvēlēties no saraksta" sqref="A24:A27">
      <formula1>INDIRECT("dem_mat[#Headers]")</formula1>
    </dataValidation>
  </dataValidations>
  <pageMargins left="0.70866141732283472" right="0.70866141732283472" top="0.74803149606299213" bottom="0.74803149606299213" header="0.31496062992125984" footer="0.31496062992125984"/>
  <pageSetup paperSize="9" scale="62" orientation="landscape" verticalDpi="0" r:id="rId1"/>
  <rowBreaks count="1" manualBreakCount="1">
    <brk id="38" max="10" man="1"/>
  </rowBreaks>
  <tableParts count="4">
    <tablePart r:id="rId2"/>
    <tablePart r:id="rId3"/>
    <tablePart r:id="rId4"/>
    <tablePart r:id="rId5"/>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dati!$B$42:$B$45</xm:f>
          </x14:formula1>
          <xm:sqref>C11:C17</xm:sqref>
        </x14:dataValidation>
        <x14:dataValidation type="list" allowBlank="1" showInputMessage="1" showErrorMessage="1">
          <x14:formula1>
            <xm:f>dati!$D$42:$D$44</xm:f>
          </x14:formula1>
          <xm:sqref>F54:F59 F66:F67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20"/>
  <sheetViews>
    <sheetView zoomScale="90" zoomScaleNormal="90" workbookViewId="0">
      <selection activeCell="F324" sqref="F324"/>
    </sheetView>
  </sheetViews>
  <sheetFormatPr defaultColWidth="9.140625" defaultRowHeight="15.75" x14ac:dyDescent="0.25"/>
  <cols>
    <col min="1" max="1" width="5.28515625" style="10" customWidth="1"/>
    <col min="2" max="2" width="38.140625" style="9" customWidth="1"/>
    <col min="3" max="4" width="28.140625" style="8" customWidth="1"/>
    <col min="5" max="5" width="81.5703125" style="8" customWidth="1"/>
    <col min="6" max="6" width="58.140625" style="8" customWidth="1"/>
    <col min="7" max="7" width="68.28515625" style="8" customWidth="1"/>
    <col min="8" max="8" width="71" style="8" customWidth="1"/>
    <col min="9" max="9" width="62" style="8" customWidth="1"/>
    <col min="10" max="10" width="81.5703125" style="8" customWidth="1"/>
    <col min="11" max="11" width="43.7109375" style="8" customWidth="1"/>
    <col min="12" max="12" width="65.7109375" style="8" customWidth="1"/>
    <col min="13" max="13" width="43.140625" style="8" customWidth="1"/>
    <col min="14" max="14" width="58.28515625" style="8" customWidth="1"/>
    <col min="15" max="15" width="40.7109375" style="8" customWidth="1"/>
    <col min="16" max="16" width="34" style="8" customWidth="1"/>
    <col min="17" max="17" width="27.5703125" style="8" customWidth="1"/>
    <col min="18" max="18" width="34.28515625" style="8" customWidth="1"/>
    <col min="19" max="19" width="39.42578125" style="8" customWidth="1"/>
    <col min="20" max="16384" width="9.140625" style="8"/>
  </cols>
  <sheetData>
    <row r="1" spans="1:5" ht="17.45" customHeight="1" x14ac:dyDescent="0.25">
      <c r="A1" s="228" t="s">
        <v>5</v>
      </c>
      <c r="B1" s="228"/>
    </row>
    <row r="2" spans="1:5" x14ac:dyDescent="0.25">
      <c r="A2" s="32"/>
      <c r="B2" s="31"/>
    </row>
    <row r="3" spans="1:5" ht="31.5" x14ac:dyDescent="0.25">
      <c r="A3" s="30"/>
      <c r="B3" s="29" t="s">
        <v>6</v>
      </c>
      <c r="C3" s="28" t="s">
        <v>106</v>
      </c>
      <c r="D3" s="28" t="s">
        <v>107</v>
      </c>
    </row>
    <row r="4" spans="1:5" ht="78.75" x14ac:dyDescent="0.25">
      <c r="A4" s="27">
        <v>1</v>
      </c>
      <c r="B4" s="26" t="s">
        <v>7</v>
      </c>
      <c r="C4" s="13" t="s">
        <v>104</v>
      </c>
      <c r="D4" s="13" t="s">
        <v>105</v>
      </c>
      <c r="E4" s="33" t="s">
        <v>108</v>
      </c>
    </row>
    <row r="5" spans="1:5" ht="47.25" x14ac:dyDescent="0.25">
      <c r="A5" s="22">
        <v>2</v>
      </c>
      <c r="B5" s="21" t="s">
        <v>8</v>
      </c>
      <c r="C5" s="13" t="s">
        <v>102</v>
      </c>
      <c r="D5" s="13" t="s">
        <v>103</v>
      </c>
      <c r="E5" s="33" t="s">
        <v>109</v>
      </c>
    </row>
    <row r="6" spans="1:5" ht="47.25" x14ac:dyDescent="0.25">
      <c r="A6" s="22">
        <v>3</v>
      </c>
      <c r="B6" s="25" t="s">
        <v>9</v>
      </c>
      <c r="C6" s="13" t="s">
        <v>100</v>
      </c>
      <c r="D6" s="13" t="s">
        <v>101</v>
      </c>
      <c r="E6" s="33"/>
    </row>
    <row r="7" spans="1:5" ht="63" x14ac:dyDescent="0.25">
      <c r="A7" s="22">
        <v>4</v>
      </c>
      <c r="B7" s="21" t="s">
        <v>10</v>
      </c>
      <c r="C7" s="13" t="s">
        <v>98</v>
      </c>
      <c r="D7" s="13" t="s">
        <v>99</v>
      </c>
      <c r="E7" s="33" t="s">
        <v>110</v>
      </c>
    </row>
    <row r="8" spans="1:5" ht="47.25" x14ac:dyDescent="0.25">
      <c r="A8" s="22">
        <v>5</v>
      </c>
      <c r="B8" s="21" t="s">
        <v>11</v>
      </c>
      <c r="C8" s="13" t="s">
        <v>96</v>
      </c>
      <c r="D8" s="13" t="s">
        <v>97</v>
      </c>
      <c r="E8" s="33" t="s">
        <v>111</v>
      </c>
    </row>
    <row r="9" spans="1:5" x14ac:dyDescent="0.25">
      <c r="A9" s="22">
        <v>6</v>
      </c>
      <c r="B9" s="25" t="s">
        <v>12</v>
      </c>
      <c r="C9" s="18"/>
      <c r="D9" s="18"/>
      <c r="E9" s="33" t="s">
        <v>112</v>
      </c>
    </row>
    <row r="10" spans="1:5" ht="31.5" x14ac:dyDescent="0.25">
      <c r="A10" s="22">
        <v>7</v>
      </c>
      <c r="B10" s="25" t="s">
        <v>13</v>
      </c>
      <c r="C10" s="13" t="s">
        <v>94</v>
      </c>
      <c r="D10" s="13" t="s">
        <v>95</v>
      </c>
      <c r="E10" s="33"/>
    </row>
    <row r="11" spans="1:5" ht="126" x14ac:dyDescent="0.25">
      <c r="A11" s="22">
        <v>8</v>
      </c>
      <c r="B11" s="24" t="s">
        <v>14</v>
      </c>
      <c r="C11" s="13" t="s">
        <v>92</v>
      </c>
      <c r="D11" s="13" t="s">
        <v>93</v>
      </c>
      <c r="E11" s="33" t="s">
        <v>113</v>
      </c>
    </row>
    <row r="12" spans="1:5" x14ac:dyDescent="0.25">
      <c r="A12" s="22">
        <v>9</v>
      </c>
      <c r="B12" s="24" t="s">
        <v>15</v>
      </c>
      <c r="C12" s="18"/>
      <c r="D12" s="18"/>
      <c r="E12" s="33" t="s">
        <v>114</v>
      </c>
    </row>
    <row r="13" spans="1:5" ht="31.5" x14ac:dyDescent="0.25">
      <c r="A13" s="22">
        <v>10</v>
      </c>
      <c r="B13" s="25" t="s">
        <v>16</v>
      </c>
      <c r="C13" s="13" t="s">
        <v>90</v>
      </c>
      <c r="D13" s="13" t="s">
        <v>91</v>
      </c>
      <c r="E13" s="33" t="s">
        <v>115</v>
      </c>
    </row>
    <row r="14" spans="1:5" ht="47.25" x14ac:dyDescent="0.25">
      <c r="A14" s="22">
        <v>11</v>
      </c>
      <c r="B14" s="25" t="s">
        <v>17</v>
      </c>
      <c r="C14" s="13" t="s">
        <v>88</v>
      </c>
      <c r="D14" s="13" t="s">
        <v>89</v>
      </c>
      <c r="E14" s="33"/>
    </row>
    <row r="15" spans="1:5" ht="31.5" x14ac:dyDescent="0.25">
      <c r="A15" s="22">
        <v>12</v>
      </c>
      <c r="B15" s="25" t="s">
        <v>18</v>
      </c>
      <c r="C15" s="13" t="s">
        <v>86</v>
      </c>
      <c r="D15" s="13" t="s">
        <v>87</v>
      </c>
      <c r="E15" s="33" t="s">
        <v>116</v>
      </c>
    </row>
    <row r="16" spans="1:5" ht="31.5" x14ac:dyDescent="0.25">
      <c r="A16" s="22">
        <v>13</v>
      </c>
      <c r="B16" s="25" t="s">
        <v>19</v>
      </c>
      <c r="C16" s="13" t="s">
        <v>84</v>
      </c>
      <c r="D16" s="13" t="s">
        <v>85</v>
      </c>
      <c r="E16" s="33"/>
    </row>
    <row r="17" spans="1:5" ht="31.5" x14ac:dyDescent="0.25">
      <c r="A17" s="22">
        <v>14</v>
      </c>
      <c r="B17" s="25" t="s">
        <v>20</v>
      </c>
      <c r="C17" s="13" t="s">
        <v>82</v>
      </c>
      <c r="D17" s="13" t="s">
        <v>83</v>
      </c>
      <c r="E17" s="33"/>
    </row>
    <row r="18" spans="1:5" ht="31.5" x14ac:dyDescent="0.25">
      <c r="A18" s="22">
        <v>15</v>
      </c>
      <c r="B18" s="25" t="s">
        <v>21</v>
      </c>
      <c r="C18" s="13" t="s">
        <v>80</v>
      </c>
      <c r="D18" s="13" t="s">
        <v>81</v>
      </c>
      <c r="E18" s="33"/>
    </row>
    <row r="19" spans="1:5" ht="31.5" x14ac:dyDescent="0.25">
      <c r="A19" s="22">
        <v>16</v>
      </c>
      <c r="B19" s="25" t="s">
        <v>22</v>
      </c>
      <c r="C19" s="13" t="s">
        <v>78</v>
      </c>
      <c r="D19" s="13" t="s">
        <v>79</v>
      </c>
      <c r="E19" s="33"/>
    </row>
    <row r="20" spans="1:5" x14ac:dyDescent="0.25">
      <c r="A20" s="22">
        <v>17</v>
      </c>
      <c r="B20" s="25" t="s">
        <v>23</v>
      </c>
      <c r="C20" s="18"/>
      <c r="D20" s="18"/>
      <c r="E20" s="33"/>
    </row>
    <row r="21" spans="1:5" x14ac:dyDescent="0.25">
      <c r="A21" s="22">
        <v>18</v>
      </c>
      <c r="B21" s="25" t="s">
        <v>24</v>
      </c>
      <c r="C21" s="18"/>
      <c r="D21" s="18"/>
      <c r="E21" s="33"/>
    </row>
    <row r="22" spans="1:5" ht="47.25" x14ac:dyDescent="0.25">
      <c r="A22" s="22">
        <v>19</v>
      </c>
      <c r="B22" s="25" t="s">
        <v>25</v>
      </c>
      <c r="C22" s="13" t="s">
        <v>76</v>
      </c>
      <c r="D22" s="13" t="s">
        <v>77</v>
      </c>
      <c r="E22" s="33"/>
    </row>
    <row r="23" spans="1:5" ht="31.5" x14ac:dyDescent="0.25">
      <c r="A23" s="22">
        <v>20</v>
      </c>
      <c r="B23" s="16" t="s">
        <v>26</v>
      </c>
      <c r="C23" s="13" t="s">
        <v>74</v>
      </c>
      <c r="D23" s="13" t="s">
        <v>75</v>
      </c>
      <c r="E23" s="33"/>
    </row>
    <row r="24" spans="1:5" ht="31.5" x14ac:dyDescent="0.25">
      <c r="A24" s="22">
        <v>21</v>
      </c>
      <c r="B24" s="21" t="s">
        <v>27</v>
      </c>
      <c r="C24" s="13" t="s">
        <v>72</v>
      </c>
      <c r="D24" s="13" t="s">
        <v>73</v>
      </c>
      <c r="E24" s="33"/>
    </row>
    <row r="25" spans="1:5" ht="31.5" x14ac:dyDescent="0.25">
      <c r="A25" s="22">
        <v>22</v>
      </c>
      <c r="B25" s="21" t="s">
        <v>28</v>
      </c>
      <c r="C25" s="13" t="s">
        <v>70</v>
      </c>
      <c r="D25" s="13" t="s">
        <v>71</v>
      </c>
      <c r="E25" s="33" t="s">
        <v>117</v>
      </c>
    </row>
    <row r="26" spans="1:5" ht="47.25" x14ac:dyDescent="0.25">
      <c r="A26" s="22">
        <v>23</v>
      </c>
      <c r="B26" s="24" t="s">
        <v>29</v>
      </c>
      <c r="C26" s="13" t="s">
        <v>68</v>
      </c>
      <c r="D26" s="13" t="s">
        <v>69</v>
      </c>
      <c r="E26" s="33" t="s">
        <v>118</v>
      </c>
    </row>
    <row r="27" spans="1:5" ht="31.5" x14ac:dyDescent="0.25">
      <c r="A27" s="22">
        <v>24</v>
      </c>
      <c r="B27" s="21" t="s">
        <v>30</v>
      </c>
      <c r="C27" s="13" t="s">
        <v>66</v>
      </c>
      <c r="D27" s="13" t="s">
        <v>67</v>
      </c>
      <c r="E27" s="33"/>
    </row>
    <row r="28" spans="1:5" x14ac:dyDescent="0.25">
      <c r="A28" s="22">
        <v>25</v>
      </c>
      <c r="B28" s="21" t="s">
        <v>31</v>
      </c>
      <c r="C28" s="13" t="s">
        <v>64</v>
      </c>
      <c r="D28" s="13" t="s">
        <v>65</v>
      </c>
      <c r="E28" s="33"/>
    </row>
    <row r="29" spans="1:5" x14ac:dyDescent="0.25">
      <c r="A29" s="22">
        <v>26</v>
      </c>
      <c r="B29" s="21" t="s">
        <v>32</v>
      </c>
      <c r="C29" s="13" t="s">
        <v>62</v>
      </c>
      <c r="D29" s="13" t="s">
        <v>63</v>
      </c>
      <c r="E29" s="33"/>
    </row>
    <row r="30" spans="1:5" ht="31.5" x14ac:dyDescent="0.25">
      <c r="A30" s="22">
        <v>27</v>
      </c>
      <c r="B30" s="21" t="s">
        <v>33</v>
      </c>
      <c r="C30" s="13" t="s">
        <v>60</v>
      </c>
      <c r="D30" s="13" t="s">
        <v>61</v>
      </c>
      <c r="E30" s="33"/>
    </row>
    <row r="31" spans="1:5" ht="47.25" x14ac:dyDescent="0.25">
      <c r="A31" s="22">
        <v>28</v>
      </c>
      <c r="B31" s="21" t="s">
        <v>34</v>
      </c>
      <c r="C31" s="13" t="s">
        <v>58</v>
      </c>
      <c r="D31" s="13" t="s">
        <v>59</v>
      </c>
      <c r="E31" s="33" t="s">
        <v>119</v>
      </c>
    </row>
    <row r="32" spans="1:5" ht="47.25" x14ac:dyDescent="0.25">
      <c r="A32" s="22">
        <v>29</v>
      </c>
      <c r="B32" s="21" t="s">
        <v>35</v>
      </c>
      <c r="C32" s="13" t="s">
        <v>56</v>
      </c>
      <c r="D32" s="13" t="s">
        <v>57</v>
      </c>
      <c r="E32" s="33" t="s">
        <v>120</v>
      </c>
    </row>
    <row r="33" spans="1:5" ht="63" x14ac:dyDescent="0.25">
      <c r="A33" s="22">
        <v>30</v>
      </c>
      <c r="B33" s="23" t="s">
        <v>36</v>
      </c>
      <c r="C33" s="13" t="s">
        <v>54</v>
      </c>
      <c r="D33" s="13" t="s">
        <v>55</v>
      </c>
      <c r="E33" s="33" t="s">
        <v>121</v>
      </c>
    </row>
    <row r="34" spans="1:5" x14ac:dyDescent="0.25">
      <c r="A34" s="22">
        <v>31</v>
      </c>
      <c r="B34" s="21" t="s">
        <v>37</v>
      </c>
      <c r="C34" s="18"/>
      <c r="D34" s="18"/>
      <c r="E34" s="33"/>
    </row>
    <row r="35" spans="1:5" ht="31.5" x14ac:dyDescent="0.25">
      <c r="A35" s="22">
        <v>32</v>
      </c>
      <c r="B35" s="21" t="s">
        <v>38</v>
      </c>
      <c r="C35" s="13" t="s">
        <v>52</v>
      </c>
      <c r="D35" s="13" t="s">
        <v>53</v>
      </c>
      <c r="E35" s="33"/>
    </row>
    <row r="36" spans="1:5" ht="47.25" x14ac:dyDescent="0.25">
      <c r="A36" s="22">
        <v>33</v>
      </c>
      <c r="B36" s="21" t="s">
        <v>39</v>
      </c>
      <c r="C36" s="13" t="s">
        <v>50</v>
      </c>
      <c r="D36" s="13" t="s">
        <v>51</v>
      </c>
      <c r="E36" s="33"/>
    </row>
    <row r="37" spans="1:5" x14ac:dyDescent="0.25">
      <c r="A37" s="20">
        <v>34</v>
      </c>
      <c r="B37" s="19" t="s">
        <v>40</v>
      </c>
      <c r="C37" s="18"/>
      <c r="D37" s="18"/>
      <c r="E37" s="33"/>
    </row>
    <row r="38" spans="1:5" ht="31.5" x14ac:dyDescent="0.25">
      <c r="A38" s="17"/>
      <c r="B38" s="16"/>
      <c r="C38" s="13" t="s">
        <v>48</v>
      </c>
      <c r="D38" s="13" t="s">
        <v>49</v>
      </c>
    </row>
    <row r="39" spans="1:5" ht="31.5" x14ac:dyDescent="0.25">
      <c r="A39" s="17"/>
      <c r="B39" s="16"/>
      <c r="C39" s="13" t="s">
        <v>46</v>
      </c>
      <c r="D39" s="13" t="s">
        <v>47</v>
      </c>
    </row>
    <row r="40" spans="1:5" s="12" customFormat="1" ht="31.5" x14ac:dyDescent="0.25">
      <c r="A40" s="15"/>
      <c r="B40" s="14" t="s">
        <v>45</v>
      </c>
      <c r="C40" s="13" t="s">
        <v>43</v>
      </c>
      <c r="D40" s="13" t="s">
        <v>44</v>
      </c>
    </row>
    <row r="42" spans="1:5" x14ac:dyDescent="0.25">
      <c r="B42" s="154" t="s">
        <v>516</v>
      </c>
      <c r="D42" s="8" t="s">
        <v>453</v>
      </c>
    </row>
    <row r="43" spans="1:5" x14ac:dyDescent="0.25">
      <c r="B43" s="154" t="s">
        <v>517</v>
      </c>
      <c r="D43" s="39" t="s">
        <v>503</v>
      </c>
    </row>
    <row r="44" spans="1:5" x14ac:dyDescent="0.25">
      <c r="B44" s="154" t="s">
        <v>518</v>
      </c>
      <c r="D44" s="8" t="s">
        <v>504</v>
      </c>
    </row>
    <row r="45" spans="1:5" x14ac:dyDescent="0.25">
      <c r="B45" s="11"/>
    </row>
    <row r="46" spans="1:5" x14ac:dyDescent="0.25">
      <c r="B46" s="11"/>
    </row>
    <row r="47" spans="1:5" x14ac:dyDescent="0.25">
      <c r="B47" s="11"/>
    </row>
    <row r="50" spans="1:21" x14ac:dyDescent="0.25">
      <c r="A50" s="151" t="s">
        <v>147</v>
      </c>
      <c r="B50" s="9" t="s">
        <v>146</v>
      </c>
      <c r="C50" s="9" t="s">
        <v>507</v>
      </c>
      <c r="D50" s="8" t="s">
        <v>512</v>
      </c>
      <c r="E50" s="8" t="s">
        <v>454</v>
      </c>
      <c r="F50" s="8" t="s">
        <v>157</v>
      </c>
      <c r="G50" s="8" t="s">
        <v>523</v>
      </c>
      <c r="H50" s="8" t="s">
        <v>519</v>
      </c>
      <c r="I50" s="8" t="s">
        <v>160</v>
      </c>
      <c r="J50" s="8" t="s">
        <v>162</v>
      </c>
      <c r="K50" s="8" t="s">
        <v>474</v>
      </c>
      <c r="L50" s="8" t="s">
        <v>163</v>
      </c>
      <c r="M50" s="8" t="s">
        <v>662</v>
      </c>
      <c r="N50" s="8" t="s">
        <v>663</v>
      </c>
      <c r="O50" s="8" t="s">
        <v>661</v>
      </c>
      <c r="P50" s="8" t="s">
        <v>665</v>
      </c>
      <c r="Q50" s="8" t="s">
        <v>664</v>
      </c>
      <c r="R50" s="8" t="s">
        <v>666</v>
      </c>
      <c r="S50" s="8" t="s">
        <v>667</v>
      </c>
      <c r="T50" s="8" t="s">
        <v>660</v>
      </c>
    </row>
    <row r="51" spans="1:21" ht="110.25" x14ac:dyDescent="0.25">
      <c r="A51" s="41" t="str">
        <f>C4</f>
        <v>Alumīnijs elektrotehniskais 99.5proc Krāsaino metālu lūžņi (gaisa vadi bez dzelzs izolācijas un citiem piemaisījumiem) GR4501.002</v>
      </c>
      <c r="B51" s="34" t="s">
        <v>98</v>
      </c>
      <c r="C51" s="34" t="s">
        <v>90</v>
      </c>
      <c r="D51" s="34" t="s">
        <v>70</v>
      </c>
      <c r="E51" s="34" t="s">
        <v>92</v>
      </c>
      <c r="F51" s="13" t="s">
        <v>70</v>
      </c>
      <c r="G51" s="13" t="s">
        <v>70</v>
      </c>
      <c r="H51" s="13" t="s">
        <v>70</v>
      </c>
      <c r="I51" s="39" t="s">
        <v>96</v>
      </c>
      <c r="J51" s="39" t="s">
        <v>90</v>
      </c>
      <c r="K51" s="41" t="s">
        <v>102</v>
      </c>
      <c r="L51" s="41" t="s">
        <v>68</v>
      </c>
      <c r="M51" s="41" t="s">
        <v>102</v>
      </c>
      <c r="N51" s="13" t="s">
        <v>50</v>
      </c>
      <c r="O51" s="41" t="s">
        <v>102</v>
      </c>
      <c r="P51" s="13" t="s">
        <v>50</v>
      </c>
      <c r="Q51" s="13" t="s">
        <v>88</v>
      </c>
      <c r="R51" s="13" t="s">
        <v>52</v>
      </c>
      <c r="S51" s="13" t="s">
        <v>88</v>
      </c>
      <c r="T51" s="13" t="s">
        <v>52</v>
      </c>
    </row>
    <row r="52" spans="1:21" ht="31.5" x14ac:dyDescent="0.25">
      <c r="A52" s="41" t="str">
        <f>C11</f>
        <v>Alumīnija nešķiroti lūžņi Al un Al ar tērauda stiegru vadi ar dažāda veida spailēm, pievienotiem kabeļu gabaliem, piekarkabeļi AMKA ar nesošo dzīslu, Al kabeļu gabali ar pievienotām kurpēm, uzmavām GR4501.002</v>
      </c>
      <c r="B52" s="34"/>
      <c r="C52" s="34"/>
      <c r="D52"/>
      <c r="E52"/>
      <c r="F52"/>
      <c r="G52" s="39" t="s">
        <v>68</v>
      </c>
      <c r="H52" s="39" t="s">
        <v>68</v>
      </c>
      <c r="I52" s="39"/>
      <c r="K52" s="40"/>
      <c r="L52" s="40"/>
      <c r="M52" s="40"/>
      <c r="N52" s="40"/>
      <c r="O52" s="13" t="s">
        <v>74</v>
      </c>
      <c r="P52" s="40"/>
      <c r="Q52" s="140"/>
      <c r="R52" s="140"/>
      <c r="S52" s="140"/>
      <c r="T52" s="140"/>
    </row>
    <row r="53" spans="1:21" x14ac:dyDescent="0.25">
      <c r="A53" s="140"/>
      <c r="F53" s="140"/>
      <c r="G53" s="179"/>
      <c r="H53" s="179" t="s">
        <v>66</v>
      </c>
      <c r="I53" s="179"/>
      <c r="J53" s="140"/>
      <c r="K53" s="140"/>
      <c r="L53" s="140"/>
      <c r="M53" s="140"/>
      <c r="N53" s="140"/>
      <c r="O53" s="140"/>
      <c r="P53" s="140"/>
      <c r="Q53" s="140"/>
      <c r="R53" s="140"/>
      <c r="S53" s="140"/>
      <c r="T53" s="140"/>
    </row>
    <row r="57" spans="1:21" x14ac:dyDescent="0.25">
      <c r="A57" s="150" t="s">
        <v>147</v>
      </c>
      <c r="B57" s="9" t="s">
        <v>507</v>
      </c>
      <c r="C57" s="8" t="s">
        <v>146</v>
      </c>
      <c r="D57" s="8" t="s">
        <v>512</v>
      </c>
      <c r="E57" s="8" t="s">
        <v>454</v>
      </c>
      <c r="F57" s="8" t="s">
        <v>157</v>
      </c>
      <c r="G57" s="8" t="s">
        <v>523</v>
      </c>
      <c r="H57" s="8" t="s">
        <v>519</v>
      </c>
      <c r="I57" s="8" t="s">
        <v>160</v>
      </c>
      <c r="J57" s="8" t="s">
        <v>162</v>
      </c>
      <c r="K57" s="8" t="s">
        <v>474</v>
      </c>
      <c r="L57" s="8" t="s">
        <v>163</v>
      </c>
      <c r="M57" s="8" t="s">
        <v>662</v>
      </c>
      <c r="N57" s="8" t="s">
        <v>663</v>
      </c>
      <c r="O57" s="8" t="s">
        <v>661</v>
      </c>
      <c r="P57" s="8" t="s">
        <v>665</v>
      </c>
      <c r="Q57" s="8" t="s">
        <v>664</v>
      </c>
      <c r="R57" s="8" t="s">
        <v>666</v>
      </c>
      <c r="S57" s="8" t="s">
        <v>667</v>
      </c>
      <c r="T57" s="8" t="s">
        <v>660</v>
      </c>
      <c r="U57" s="8" t="s">
        <v>413</v>
      </c>
    </row>
    <row r="58" spans="1:21" x14ac:dyDescent="0.25">
      <c r="A58" s="40" t="s">
        <v>127</v>
      </c>
      <c r="B58" s="9" t="s">
        <v>508</v>
      </c>
      <c r="C58" s="9" t="s">
        <v>132</v>
      </c>
      <c r="D58" s="8" t="s">
        <v>513</v>
      </c>
      <c r="E58" s="8" t="s">
        <v>140</v>
      </c>
      <c r="F58" s="8" t="s">
        <v>153</v>
      </c>
      <c r="G58" s="8" t="s">
        <v>520</v>
      </c>
      <c r="H58" s="8" t="s">
        <v>159</v>
      </c>
      <c r="I58" s="40"/>
      <c r="J58" s="40"/>
      <c r="K58" s="40">
        <v>-35</v>
      </c>
      <c r="L58" s="40" t="s">
        <v>164</v>
      </c>
      <c r="M58" s="40" t="s">
        <v>702</v>
      </c>
      <c r="N58" s="40" t="s">
        <v>668</v>
      </c>
      <c r="O58" s="40" t="s">
        <v>772</v>
      </c>
      <c r="P58" s="40" t="s">
        <v>739</v>
      </c>
      <c r="Q58" s="140" t="s">
        <v>771</v>
      </c>
      <c r="R58" t="s">
        <v>654</v>
      </c>
      <c r="S58" s="140" t="s">
        <v>797</v>
      </c>
      <c r="T58" s="140" t="s">
        <v>730</v>
      </c>
      <c r="U58" s="8" t="s">
        <v>409</v>
      </c>
    </row>
    <row r="59" spans="1:21" x14ac:dyDescent="0.25">
      <c r="A59" s="40" t="s">
        <v>128</v>
      </c>
      <c r="B59" s="9" t="s">
        <v>511</v>
      </c>
      <c r="C59" s="9" t="s">
        <v>133</v>
      </c>
      <c r="D59" s="8" t="s">
        <v>514</v>
      </c>
      <c r="E59" s="8" t="s">
        <v>139</v>
      </c>
      <c r="F59" s="8" t="s">
        <v>154</v>
      </c>
      <c r="G59" s="8" t="s">
        <v>521</v>
      </c>
      <c r="H59" s="8" t="s">
        <v>776</v>
      </c>
      <c r="I59" s="40"/>
      <c r="J59" s="40"/>
      <c r="K59" s="40">
        <v>-50</v>
      </c>
      <c r="L59" s="40" t="s">
        <v>165</v>
      </c>
      <c r="M59" s="40" t="s">
        <v>703</v>
      </c>
      <c r="N59" s="40" t="s">
        <v>669</v>
      </c>
      <c r="O59" s="40" t="s">
        <v>773</v>
      </c>
      <c r="P59" s="40" t="s">
        <v>740</v>
      </c>
      <c r="Q59" s="140"/>
      <c r="R59" t="s">
        <v>655</v>
      </c>
      <c r="S59" s="140" t="s">
        <v>798</v>
      </c>
      <c r="T59" s="140" t="s">
        <v>731</v>
      </c>
      <c r="U59" s="8" t="s">
        <v>410</v>
      </c>
    </row>
    <row r="60" spans="1:21" x14ac:dyDescent="0.25">
      <c r="A60" s="40" t="s">
        <v>41</v>
      </c>
      <c r="B60" s="9" t="s">
        <v>509</v>
      </c>
      <c r="C60" s="9" t="s">
        <v>134</v>
      </c>
      <c r="E60" s="8" t="s">
        <v>141</v>
      </c>
      <c r="F60" s="8" t="s">
        <v>155</v>
      </c>
      <c r="G60" s="8" t="s">
        <v>522</v>
      </c>
      <c r="H60" s="8" t="s">
        <v>778</v>
      </c>
      <c r="I60" s="40"/>
      <c r="J60" s="40"/>
      <c r="K60" s="40">
        <v>-70</v>
      </c>
      <c r="L60" s="40"/>
      <c r="M60" s="40" t="s">
        <v>704</v>
      </c>
      <c r="N60" s="40" t="s">
        <v>670</v>
      </c>
      <c r="O60" s="40" t="s">
        <v>774</v>
      </c>
      <c r="P60" s="40" t="s">
        <v>741</v>
      </c>
      <c r="Q60" s="140"/>
      <c r="R60" t="s">
        <v>656</v>
      </c>
      <c r="S60" s="140" t="s">
        <v>799</v>
      </c>
      <c r="T60" s="140" t="s">
        <v>732</v>
      </c>
      <c r="U60" s="8" t="s">
        <v>411</v>
      </c>
    </row>
    <row r="61" spans="1:21" x14ac:dyDescent="0.25">
      <c r="A61" s="40" t="s">
        <v>129</v>
      </c>
      <c r="B61" s="9" t="s">
        <v>510</v>
      </c>
      <c r="C61" s="9" t="s">
        <v>135</v>
      </c>
      <c r="E61" s="8" t="s">
        <v>142</v>
      </c>
      <c r="F61" s="8" t="s">
        <v>156</v>
      </c>
      <c r="H61" s="8" t="s">
        <v>777</v>
      </c>
      <c r="I61" s="40"/>
      <c r="J61" s="40"/>
      <c r="K61" s="40">
        <v>-95</v>
      </c>
      <c r="L61" s="40"/>
      <c r="M61" s="40" t="s">
        <v>705</v>
      </c>
      <c r="N61" s="40" t="s">
        <v>671</v>
      </c>
      <c r="O61" s="40" t="s">
        <v>775</v>
      </c>
      <c r="P61" s="40" t="s">
        <v>742</v>
      </c>
      <c r="Q61" s="140"/>
      <c r="R61" t="s">
        <v>657</v>
      </c>
      <c r="S61" s="140"/>
      <c r="T61" s="140" t="s">
        <v>733</v>
      </c>
      <c r="U61" s="8" t="s">
        <v>412</v>
      </c>
    </row>
    <row r="62" spans="1:21" x14ac:dyDescent="0.25">
      <c r="A62" s="40" t="s">
        <v>42</v>
      </c>
      <c r="C62" s="9" t="s">
        <v>136</v>
      </c>
      <c r="E62" s="8" t="s">
        <v>143</v>
      </c>
      <c r="F62" s="8" t="s">
        <v>455</v>
      </c>
      <c r="I62" s="40"/>
      <c r="J62" s="40"/>
      <c r="K62" s="40">
        <v>-120</v>
      </c>
      <c r="L62" s="40"/>
      <c r="M62" s="40" t="s">
        <v>706</v>
      </c>
      <c r="N62" s="40" t="s">
        <v>672</v>
      </c>
      <c r="O62" s="40" t="s">
        <v>785</v>
      </c>
      <c r="P62" s="40" t="s">
        <v>743</v>
      </c>
      <c r="Q62" s="140"/>
      <c r="R62" t="s">
        <v>658</v>
      </c>
      <c r="S62" s="140"/>
      <c r="T62" s="140" t="s">
        <v>734</v>
      </c>
      <c r="U62" s="8" t="s">
        <v>414</v>
      </c>
    </row>
    <row r="63" spans="1:21" x14ac:dyDescent="0.25">
      <c r="A63" s="40" t="s">
        <v>130</v>
      </c>
      <c r="C63" s="9" t="s">
        <v>137</v>
      </c>
      <c r="E63" s="8" t="s">
        <v>144</v>
      </c>
      <c r="I63" s="40"/>
      <c r="J63" s="40"/>
      <c r="K63" s="40">
        <v>-150</v>
      </c>
      <c r="L63" s="40"/>
      <c r="M63" s="40" t="s">
        <v>707</v>
      </c>
      <c r="N63" s="40" t="s">
        <v>673</v>
      </c>
      <c r="O63" s="40" t="s">
        <v>786</v>
      </c>
      <c r="P63" s="40" t="s">
        <v>744</v>
      </c>
      <c r="Q63" s="140"/>
      <c r="R63" t="s">
        <v>659</v>
      </c>
      <c r="S63" s="140"/>
      <c r="T63" s="140" t="s">
        <v>735</v>
      </c>
    </row>
    <row r="64" spans="1:21" x14ac:dyDescent="0.25">
      <c r="A64" s="40" t="s">
        <v>131</v>
      </c>
      <c r="C64" s="9" t="s">
        <v>138</v>
      </c>
      <c r="E64" s="8" t="s">
        <v>145</v>
      </c>
      <c r="I64" s="40"/>
      <c r="J64" s="40"/>
      <c r="K64" s="40"/>
      <c r="L64" s="40"/>
      <c r="M64" s="40" t="s">
        <v>708</v>
      </c>
      <c r="N64" s="40" t="s">
        <v>674</v>
      </c>
      <c r="O64" s="40" t="s">
        <v>787</v>
      </c>
      <c r="P64" s="40" t="s">
        <v>745</v>
      </c>
      <c r="Q64" s="140"/>
      <c r="R64" s="140"/>
      <c r="S64" s="140"/>
      <c r="T64" s="140" t="s">
        <v>736</v>
      </c>
    </row>
    <row r="65" spans="1:20" x14ac:dyDescent="0.25">
      <c r="A65" s="40"/>
      <c r="B65" s="139"/>
      <c r="C65" s="139"/>
      <c r="D65" s="140"/>
      <c r="E65" s="140"/>
      <c r="F65" s="140"/>
      <c r="G65" s="140"/>
      <c r="H65" s="140"/>
      <c r="I65" s="140"/>
      <c r="J65" s="140"/>
      <c r="K65" s="140"/>
      <c r="L65" s="140"/>
      <c r="M65" s="40" t="s">
        <v>709</v>
      </c>
      <c r="N65" s="140" t="s">
        <v>675</v>
      </c>
      <c r="O65" s="40" t="s">
        <v>788</v>
      </c>
      <c r="P65" s="40" t="s">
        <v>746</v>
      </c>
      <c r="Q65" s="140"/>
      <c r="R65" s="140"/>
      <c r="S65" s="140"/>
      <c r="T65" s="140" t="s">
        <v>737</v>
      </c>
    </row>
    <row r="66" spans="1:20" x14ac:dyDescent="0.25">
      <c r="A66" s="40"/>
      <c r="B66" s="139"/>
      <c r="C66" s="139"/>
      <c r="D66" s="140"/>
      <c r="E66" s="140"/>
      <c r="F66" s="140"/>
      <c r="G66" s="140"/>
      <c r="H66" s="140"/>
      <c r="I66" s="140"/>
      <c r="J66" s="140"/>
      <c r="K66" s="140"/>
      <c r="L66" s="140"/>
      <c r="M66" s="40" t="s">
        <v>710</v>
      </c>
      <c r="N66" s="140" t="s">
        <v>676</v>
      </c>
      <c r="O66" s="40" t="s">
        <v>790</v>
      </c>
      <c r="P66" s="40" t="s">
        <v>747</v>
      </c>
      <c r="Q66" s="140"/>
      <c r="R66" s="140"/>
      <c r="S66" s="140"/>
      <c r="T66" s="140" t="s">
        <v>738</v>
      </c>
    </row>
    <row r="67" spans="1:20" x14ac:dyDescent="0.25">
      <c r="A67" s="40"/>
      <c r="B67" s="139"/>
      <c r="C67" s="139"/>
      <c r="D67" s="140"/>
      <c r="E67" s="140"/>
      <c r="F67" s="140"/>
      <c r="G67" s="140"/>
      <c r="H67" s="140"/>
      <c r="I67" s="140"/>
      <c r="J67" s="140"/>
      <c r="K67" s="140"/>
      <c r="L67" s="140"/>
      <c r="M67" s="140" t="s">
        <v>711</v>
      </c>
      <c r="N67" s="140" t="s">
        <v>677</v>
      </c>
      <c r="O67" s="140" t="s">
        <v>789</v>
      </c>
      <c r="P67" s="40" t="s">
        <v>748</v>
      </c>
      <c r="Q67" s="140"/>
      <c r="R67" s="140"/>
      <c r="S67" s="140"/>
      <c r="T67" s="140" t="s">
        <v>804</v>
      </c>
    </row>
    <row r="68" spans="1:20" x14ac:dyDescent="0.25">
      <c r="A68" s="140"/>
      <c r="B68" s="139"/>
      <c r="C68" s="139"/>
      <c r="D68" s="140"/>
      <c r="E68" s="140"/>
      <c r="F68" s="140"/>
      <c r="G68" s="140"/>
      <c r="H68" s="140"/>
      <c r="I68" s="140"/>
      <c r="J68" s="140"/>
      <c r="K68" s="140"/>
      <c r="L68" s="140"/>
      <c r="M68" s="140" t="s">
        <v>712</v>
      </c>
      <c r="N68" s="140" t="s">
        <v>678</v>
      </c>
      <c r="O68" s="40" t="s">
        <v>791</v>
      </c>
      <c r="P68" s="140" t="s">
        <v>749</v>
      </c>
      <c r="Q68" s="140"/>
      <c r="R68" s="140"/>
      <c r="S68" s="140"/>
      <c r="T68" s="140" t="s">
        <v>805</v>
      </c>
    </row>
    <row r="69" spans="1:20" x14ac:dyDescent="0.25">
      <c r="A69" s="140"/>
      <c r="B69" s="139"/>
      <c r="C69" s="139"/>
      <c r="D69" s="140"/>
      <c r="E69" s="140"/>
      <c r="F69" s="140"/>
      <c r="G69" s="140"/>
      <c r="H69" s="140"/>
      <c r="I69" s="140"/>
      <c r="J69" s="140"/>
      <c r="K69" s="140"/>
      <c r="L69" s="140"/>
      <c r="M69" s="140" t="s">
        <v>713</v>
      </c>
      <c r="N69" s="140" t="s">
        <v>679</v>
      </c>
      <c r="O69" s="40" t="s">
        <v>792</v>
      </c>
      <c r="P69" s="140" t="s">
        <v>750</v>
      </c>
      <c r="Q69" s="140"/>
      <c r="R69" s="140"/>
      <c r="S69" s="140"/>
      <c r="T69" s="140" t="s">
        <v>806</v>
      </c>
    </row>
    <row r="70" spans="1:20" x14ac:dyDescent="0.25">
      <c r="A70" s="140"/>
      <c r="B70" s="139"/>
      <c r="C70" s="139"/>
      <c r="D70" s="140"/>
      <c r="E70" s="140"/>
      <c r="F70" s="140"/>
      <c r="G70" s="140"/>
      <c r="H70" s="140"/>
      <c r="I70" s="140"/>
      <c r="J70" s="140"/>
      <c r="K70" s="140"/>
      <c r="L70" s="140"/>
      <c r="M70" s="140" t="s">
        <v>714</v>
      </c>
      <c r="N70" s="140" t="s">
        <v>680</v>
      </c>
      <c r="O70" s="140" t="s">
        <v>800</v>
      </c>
      <c r="P70" s="140" t="s">
        <v>761</v>
      </c>
      <c r="Q70" s="140"/>
      <c r="R70" s="140"/>
      <c r="S70" s="140"/>
      <c r="T70" s="140" t="s">
        <v>807</v>
      </c>
    </row>
    <row r="71" spans="1:20" x14ac:dyDescent="0.25">
      <c r="A71" s="140"/>
      <c r="B71" s="139"/>
      <c r="C71" s="139"/>
      <c r="D71" s="140"/>
      <c r="E71" s="140"/>
      <c r="F71" s="140"/>
      <c r="G71" s="140"/>
      <c r="H71" s="140"/>
      <c r="I71" s="140"/>
      <c r="J71" s="140"/>
      <c r="K71" s="140"/>
      <c r="L71" s="140"/>
      <c r="M71" s="140" t="s">
        <v>715</v>
      </c>
      <c r="N71" s="140" t="s">
        <v>681</v>
      </c>
      <c r="O71" s="140" t="s">
        <v>801</v>
      </c>
      <c r="P71" s="140" t="s">
        <v>762</v>
      </c>
      <c r="Q71" s="140"/>
      <c r="R71" s="140"/>
      <c r="S71" s="140"/>
      <c r="T71" s="140"/>
    </row>
    <row r="72" spans="1:20" x14ac:dyDescent="0.25">
      <c r="A72" s="140"/>
      <c r="B72" s="139"/>
      <c r="C72" s="139"/>
      <c r="D72" s="140"/>
      <c r="E72" s="140"/>
      <c r="F72" s="140"/>
      <c r="G72" s="140"/>
      <c r="H72" s="140"/>
      <c r="I72" s="140"/>
      <c r="J72" s="140"/>
      <c r="K72" s="140"/>
      <c r="L72" s="140"/>
      <c r="M72" s="140" t="s">
        <v>716</v>
      </c>
      <c r="N72" s="140" t="s">
        <v>682</v>
      </c>
      <c r="O72" s="140" t="s">
        <v>802</v>
      </c>
      <c r="P72" s="140" t="s">
        <v>763</v>
      </c>
      <c r="Q72" s="140"/>
      <c r="R72" s="140"/>
      <c r="S72" s="140"/>
      <c r="T72" s="140"/>
    </row>
    <row r="73" spans="1:20" x14ac:dyDescent="0.25">
      <c r="A73" s="140"/>
      <c r="B73" s="139"/>
      <c r="C73" s="139"/>
      <c r="D73" s="140"/>
      <c r="E73" s="140"/>
      <c r="F73" s="140"/>
      <c r="G73" s="140"/>
      <c r="H73" s="140"/>
      <c r="I73" s="140"/>
      <c r="J73" s="140"/>
      <c r="K73" s="140"/>
      <c r="L73" s="140"/>
      <c r="M73" s="140" t="s">
        <v>717</v>
      </c>
      <c r="N73" s="140" t="s">
        <v>683</v>
      </c>
      <c r="O73" s="140" t="s">
        <v>803</v>
      </c>
      <c r="P73" s="140" t="s">
        <v>764</v>
      </c>
      <c r="Q73" s="140"/>
      <c r="R73" s="140"/>
      <c r="S73" s="140"/>
      <c r="T73" s="140"/>
    </row>
    <row r="74" spans="1:20" x14ac:dyDescent="0.25">
      <c r="A74" s="140"/>
      <c r="B74" s="139"/>
      <c r="C74" s="139"/>
      <c r="D74" s="140"/>
      <c r="E74" s="140"/>
      <c r="F74" s="140"/>
      <c r="G74" s="140"/>
      <c r="H74" s="140"/>
      <c r="I74" s="140"/>
      <c r="J74" s="140"/>
      <c r="K74" s="140"/>
      <c r="L74" s="140"/>
      <c r="M74" s="140" t="s">
        <v>718</v>
      </c>
      <c r="N74" s="140" t="s">
        <v>684</v>
      </c>
      <c r="O74" s="140" t="s">
        <v>793</v>
      </c>
      <c r="P74" s="140" t="s">
        <v>765</v>
      </c>
      <c r="Q74" s="140"/>
      <c r="R74" s="140"/>
      <c r="S74" s="140"/>
      <c r="T74" s="140"/>
    </row>
    <row r="75" spans="1:20" x14ac:dyDescent="0.25">
      <c r="A75" s="140"/>
      <c r="B75" s="139"/>
      <c r="C75" s="139"/>
      <c r="D75" s="140"/>
      <c r="E75" s="140"/>
      <c r="F75" s="140"/>
      <c r="G75" s="140"/>
      <c r="H75" s="140"/>
      <c r="I75" s="140"/>
      <c r="J75" s="140"/>
      <c r="K75" s="140"/>
      <c r="L75" s="140"/>
      <c r="M75" s="140" t="s">
        <v>719</v>
      </c>
      <c r="N75" s="140" t="s">
        <v>685</v>
      </c>
      <c r="O75" s="140" t="s">
        <v>794</v>
      </c>
      <c r="P75" s="140" t="s">
        <v>766</v>
      </c>
      <c r="Q75" s="140"/>
      <c r="R75" s="140"/>
      <c r="S75" s="140"/>
      <c r="T75" s="140"/>
    </row>
    <row r="76" spans="1:20" x14ac:dyDescent="0.25">
      <c r="A76" s="140"/>
      <c r="B76" s="139"/>
      <c r="C76" s="139"/>
      <c r="D76" s="140"/>
      <c r="E76" s="140"/>
      <c r="F76" s="140"/>
      <c r="G76" s="140"/>
      <c r="H76" s="140"/>
      <c r="I76" s="140"/>
      <c r="J76" s="140"/>
      <c r="K76" s="140"/>
      <c r="L76" s="140"/>
      <c r="M76" s="140" t="s">
        <v>720</v>
      </c>
      <c r="N76" s="140" t="s">
        <v>686</v>
      </c>
      <c r="O76" s="140" t="s">
        <v>795</v>
      </c>
      <c r="P76" s="140" t="s">
        <v>767</v>
      </c>
      <c r="Q76" s="140"/>
      <c r="R76" s="140"/>
      <c r="S76" s="140"/>
      <c r="T76" s="140"/>
    </row>
    <row r="77" spans="1:20" x14ac:dyDescent="0.25">
      <c r="A77" s="140"/>
      <c r="B77" s="139"/>
      <c r="C77" s="139"/>
      <c r="D77" s="140"/>
      <c r="E77" s="140"/>
      <c r="F77" s="140"/>
      <c r="G77" s="140"/>
      <c r="H77" s="140"/>
      <c r="I77" s="140"/>
      <c r="J77" s="140"/>
      <c r="K77" s="140"/>
      <c r="L77" s="140"/>
      <c r="M77" s="140" t="s">
        <v>721</v>
      </c>
      <c r="N77" s="140" t="s">
        <v>687</v>
      </c>
      <c r="O77" s="140" t="s">
        <v>796</v>
      </c>
      <c r="P77" s="140" t="s">
        <v>768</v>
      </c>
      <c r="Q77" s="140"/>
      <c r="R77" s="140"/>
      <c r="S77" s="140"/>
      <c r="T77" s="140"/>
    </row>
    <row r="78" spans="1:20" x14ac:dyDescent="0.25">
      <c r="A78" s="140"/>
      <c r="B78" s="139"/>
      <c r="C78" s="139"/>
      <c r="D78" s="140"/>
      <c r="E78" s="140"/>
      <c r="F78" s="140"/>
      <c r="G78" s="140"/>
      <c r="H78" s="140"/>
      <c r="I78" s="140"/>
      <c r="J78" s="140"/>
      <c r="K78" s="140"/>
      <c r="L78" s="140"/>
      <c r="M78" s="140" t="s">
        <v>722</v>
      </c>
      <c r="N78" s="140" t="s">
        <v>688</v>
      </c>
      <c r="O78" s="140"/>
      <c r="P78" s="140" t="s">
        <v>769</v>
      </c>
      <c r="Q78" s="140"/>
      <c r="R78" s="140"/>
      <c r="S78" s="140"/>
      <c r="T78" s="140"/>
    </row>
    <row r="79" spans="1:20" x14ac:dyDescent="0.25">
      <c r="A79" s="140"/>
      <c r="B79" s="139"/>
      <c r="C79" s="139"/>
      <c r="D79" s="140"/>
      <c r="E79" s="140"/>
      <c r="F79" s="140"/>
      <c r="G79" s="140"/>
      <c r="H79" s="140"/>
      <c r="I79" s="140"/>
      <c r="J79" s="140"/>
      <c r="K79" s="140"/>
      <c r="L79" s="140"/>
      <c r="M79" s="140" t="s">
        <v>723</v>
      </c>
      <c r="N79" s="140" t="s">
        <v>689</v>
      </c>
      <c r="O79" s="140"/>
      <c r="P79" s="140" t="s">
        <v>770</v>
      </c>
      <c r="Q79" s="140"/>
      <c r="R79" s="140"/>
      <c r="S79" s="140"/>
      <c r="T79" s="140"/>
    </row>
    <row r="80" spans="1:20" x14ac:dyDescent="0.25">
      <c r="A80" s="140"/>
      <c r="B80" s="139"/>
      <c r="C80" s="139"/>
      <c r="D80" s="140"/>
      <c r="E80" s="140"/>
      <c r="F80" s="140"/>
      <c r="G80" s="140"/>
      <c r="H80" s="140"/>
      <c r="I80" s="140"/>
      <c r="J80" s="140"/>
      <c r="K80" s="140"/>
      <c r="L80" s="140"/>
      <c r="M80" s="140" t="s">
        <v>724</v>
      </c>
      <c r="N80" s="140" t="s">
        <v>690</v>
      </c>
      <c r="O80" s="140"/>
      <c r="P80" s="140" t="s">
        <v>751</v>
      </c>
      <c r="Q80" s="140"/>
      <c r="R80" s="140"/>
      <c r="S80" s="140"/>
      <c r="T80" s="140"/>
    </row>
    <row r="81" spans="1:20" x14ac:dyDescent="0.25">
      <c r="A81" s="140"/>
      <c r="B81" s="139"/>
      <c r="C81" s="139"/>
      <c r="D81" s="140"/>
      <c r="E81" s="140"/>
      <c r="F81" s="140"/>
      <c r="G81" s="140"/>
      <c r="H81" s="140"/>
      <c r="I81" s="140"/>
      <c r="J81" s="140"/>
      <c r="K81" s="140"/>
      <c r="L81" s="140"/>
      <c r="M81" s="140" t="s">
        <v>725</v>
      </c>
      <c r="N81" s="140" t="s">
        <v>691</v>
      </c>
      <c r="O81" s="140"/>
      <c r="P81" s="140" t="s">
        <v>752</v>
      </c>
      <c r="Q81" s="140"/>
      <c r="R81" s="140"/>
      <c r="S81" s="140"/>
      <c r="T81" s="140"/>
    </row>
    <row r="82" spans="1:20" x14ac:dyDescent="0.25">
      <c r="A82" s="140"/>
      <c r="B82" s="139"/>
      <c r="C82" s="139"/>
      <c r="D82" s="140"/>
      <c r="E82" s="140"/>
      <c r="F82" s="140"/>
      <c r="G82" s="140"/>
      <c r="H82" s="140"/>
      <c r="I82" s="140"/>
      <c r="J82" s="140"/>
      <c r="K82" s="140"/>
      <c r="L82" s="140"/>
      <c r="M82" s="140" t="s">
        <v>726</v>
      </c>
      <c r="N82" s="140" t="s">
        <v>692</v>
      </c>
      <c r="O82" s="140"/>
      <c r="P82" s="140" t="s">
        <v>753</v>
      </c>
      <c r="Q82" s="140"/>
      <c r="R82" s="140"/>
      <c r="S82" s="140"/>
      <c r="T82" s="140"/>
    </row>
    <row r="83" spans="1:20" x14ac:dyDescent="0.25">
      <c r="A83" s="140"/>
      <c r="B83" s="139"/>
      <c r="C83" s="139"/>
      <c r="D83" s="140"/>
      <c r="E83" s="140"/>
      <c r="F83" s="140"/>
      <c r="G83" s="140"/>
      <c r="H83" s="140"/>
      <c r="I83" s="140"/>
      <c r="J83" s="140"/>
      <c r="K83" s="140"/>
      <c r="L83" s="140"/>
      <c r="M83" s="140" t="s">
        <v>727</v>
      </c>
      <c r="N83" s="140" t="s">
        <v>693</v>
      </c>
      <c r="O83" s="140"/>
      <c r="P83" s="140" t="s">
        <v>754</v>
      </c>
      <c r="Q83" s="140"/>
      <c r="R83" s="140"/>
      <c r="S83" s="140"/>
      <c r="T83" s="140"/>
    </row>
    <row r="84" spans="1:20" x14ac:dyDescent="0.25">
      <c r="A84" s="140"/>
      <c r="B84" s="139"/>
      <c r="C84" s="139"/>
      <c r="D84" s="140"/>
      <c r="E84" s="140"/>
      <c r="F84" s="140"/>
      <c r="G84" s="140"/>
      <c r="H84" s="140"/>
      <c r="I84" s="140"/>
      <c r="J84" s="140"/>
      <c r="K84" s="140"/>
      <c r="L84" s="140"/>
      <c r="M84" s="140" t="s">
        <v>728</v>
      </c>
      <c r="N84" s="140" t="s">
        <v>694</v>
      </c>
      <c r="O84" s="140"/>
      <c r="P84" s="140" t="s">
        <v>755</v>
      </c>
      <c r="Q84" s="140"/>
      <c r="R84" s="140"/>
      <c r="S84" s="140"/>
      <c r="T84" s="140"/>
    </row>
    <row r="85" spans="1:20" x14ac:dyDescent="0.25">
      <c r="A85" s="140"/>
      <c r="B85" s="139"/>
      <c r="C85" s="139"/>
      <c r="D85" s="140"/>
      <c r="E85" s="140"/>
      <c r="F85" s="140"/>
      <c r="G85" s="140"/>
      <c r="H85" s="140"/>
      <c r="I85" s="140"/>
      <c r="J85" s="140"/>
      <c r="K85" s="140"/>
      <c r="L85" s="140"/>
      <c r="M85" s="140" t="s">
        <v>729</v>
      </c>
      <c r="N85" s="140" t="s">
        <v>695</v>
      </c>
      <c r="O85" s="140"/>
      <c r="P85" s="140" t="s">
        <v>756</v>
      </c>
      <c r="Q85" s="140"/>
      <c r="R85" s="140"/>
      <c r="S85" s="140"/>
      <c r="T85" s="140"/>
    </row>
    <row r="86" spans="1:20" x14ac:dyDescent="0.25">
      <c r="A86" s="140"/>
      <c r="B86" s="139"/>
      <c r="C86" s="139"/>
      <c r="D86" s="140"/>
      <c r="E86" s="140"/>
      <c r="F86" s="140"/>
      <c r="G86" s="140"/>
      <c r="H86" s="140"/>
      <c r="I86" s="140"/>
      <c r="J86" s="140"/>
      <c r="K86" s="140"/>
      <c r="L86" s="140"/>
      <c r="M86" s="140"/>
      <c r="N86" s="140" t="s">
        <v>696</v>
      </c>
      <c r="O86" s="140"/>
      <c r="P86" s="140" t="s">
        <v>757</v>
      </c>
      <c r="Q86" s="140"/>
      <c r="R86" s="140"/>
      <c r="S86" s="140"/>
      <c r="T86" s="140"/>
    </row>
    <row r="87" spans="1:20" x14ac:dyDescent="0.25">
      <c r="A87" s="140"/>
      <c r="B87" s="139"/>
      <c r="C87" s="139"/>
      <c r="D87" s="140"/>
      <c r="E87" s="140"/>
      <c r="F87" s="140"/>
      <c r="G87" s="140"/>
      <c r="H87" s="140"/>
      <c r="I87" s="140"/>
      <c r="J87" s="140"/>
      <c r="K87" s="140"/>
      <c r="L87" s="140"/>
      <c r="M87" s="140"/>
      <c r="N87" s="140" t="s">
        <v>697</v>
      </c>
      <c r="O87" s="140"/>
      <c r="P87" s="140" t="s">
        <v>758</v>
      </c>
      <c r="Q87" s="140"/>
      <c r="R87" s="140"/>
      <c r="S87" s="140"/>
      <c r="T87" s="140"/>
    </row>
    <row r="88" spans="1:20" x14ac:dyDescent="0.25">
      <c r="A88" s="140"/>
      <c r="B88" s="139"/>
      <c r="C88" s="139"/>
      <c r="D88" s="140"/>
      <c r="E88" s="140"/>
      <c r="F88" s="140"/>
      <c r="G88" s="140"/>
      <c r="H88" s="140"/>
      <c r="I88" s="140"/>
      <c r="J88" s="140"/>
      <c r="K88" s="140"/>
      <c r="L88" s="140"/>
      <c r="M88" s="140"/>
      <c r="N88" s="140" t="s">
        <v>698</v>
      </c>
      <c r="O88" s="140"/>
      <c r="P88" s="140" t="s">
        <v>759</v>
      </c>
      <c r="Q88" s="140"/>
      <c r="R88" s="140"/>
      <c r="S88" s="140"/>
      <c r="T88" s="140"/>
    </row>
    <row r="89" spans="1:20" x14ac:dyDescent="0.25">
      <c r="A89" s="140"/>
      <c r="B89" s="139"/>
      <c r="C89" s="139"/>
      <c r="D89" s="140"/>
      <c r="E89" s="140"/>
      <c r="F89" s="140"/>
      <c r="G89" s="140"/>
      <c r="H89" s="140"/>
      <c r="I89" s="140"/>
      <c r="J89" s="140"/>
      <c r="K89" s="140"/>
      <c r="L89" s="140"/>
      <c r="M89" s="140"/>
      <c r="N89" s="140" t="s">
        <v>699</v>
      </c>
      <c r="O89" s="140"/>
      <c r="P89" s="140" t="s">
        <v>760</v>
      </c>
      <c r="Q89" s="140"/>
      <c r="R89" s="140"/>
      <c r="S89" s="140"/>
      <c r="T89" s="140"/>
    </row>
    <row r="90" spans="1:20" x14ac:dyDescent="0.25">
      <c r="A90" s="140"/>
      <c r="B90" s="139"/>
      <c r="C90" s="139"/>
      <c r="D90" s="140"/>
      <c r="E90" s="140"/>
      <c r="F90" s="140"/>
      <c r="G90" s="140"/>
      <c r="H90" s="140"/>
      <c r="I90" s="140"/>
      <c r="J90" s="140"/>
      <c r="K90" s="140"/>
      <c r="L90" s="140"/>
      <c r="M90" s="140"/>
      <c r="N90" s="140" t="s">
        <v>700</v>
      </c>
      <c r="O90" s="140"/>
      <c r="P90" s="140" t="s">
        <v>808</v>
      </c>
      <c r="Q90" s="140"/>
      <c r="R90" s="140"/>
      <c r="S90" s="140"/>
      <c r="T90" s="140"/>
    </row>
    <row r="91" spans="1:20" x14ac:dyDescent="0.25">
      <c r="A91" s="140"/>
      <c r="B91" s="139"/>
      <c r="C91" s="139"/>
      <c r="D91" s="140"/>
      <c r="E91" s="140"/>
      <c r="F91" s="140"/>
      <c r="G91" s="140"/>
      <c r="H91" s="140"/>
      <c r="I91" s="140"/>
      <c r="J91" s="140"/>
      <c r="K91" s="140"/>
      <c r="L91" s="140"/>
      <c r="M91" s="140"/>
      <c r="N91" s="140" t="s">
        <v>701</v>
      </c>
      <c r="O91" s="140"/>
      <c r="P91" s="140" t="s">
        <v>809</v>
      </c>
      <c r="Q91" s="140"/>
      <c r="R91" s="140"/>
      <c r="S91" s="140"/>
      <c r="T91" s="140"/>
    </row>
    <row r="92" spans="1:20" x14ac:dyDescent="0.25">
      <c r="A92" s="140"/>
      <c r="B92" s="139"/>
      <c r="C92" s="139"/>
      <c r="D92" s="140"/>
      <c r="E92" s="140"/>
      <c r="F92" s="140"/>
      <c r="G92" s="140"/>
      <c r="H92" s="140"/>
      <c r="I92" s="140"/>
      <c r="J92" s="140"/>
      <c r="K92" s="140"/>
      <c r="L92" s="140"/>
      <c r="M92" s="140"/>
      <c r="N92" s="140"/>
      <c r="O92" s="140"/>
      <c r="P92" s="140" t="s">
        <v>810</v>
      </c>
      <c r="Q92" s="140"/>
      <c r="R92" s="140"/>
      <c r="S92" s="140"/>
      <c r="T92" s="140"/>
    </row>
    <row r="93" spans="1:20" x14ac:dyDescent="0.25">
      <c r="A93" s="140"/>
      <c r="B93" s="139"/>
      <c r="C93" s="139"/>
      <c r="D93" s="140"/>
      <c r="E93" s="140"/>
      <c r="F93" s="140"/>
      <c r="G93" s="140"/>
      <c r="H93" s="140"/>
      <c r="I93" s="140"/>
      <c r="J93" s="140"/>
      <c r="K93" s="140"/>
      <c r="L93" s="140"/>
      <c r="M93" s="140"/>
      <c r="N93" s="140"/>
      <c r="O93" s="140"/>
      <c r="P93" s="140" t="s">
        <v>811</v>
      </c>
      <c r="Q93" s="140"/>
      <c r="R93" s="140"/>
      <c r="S93" s="140"/>
      <c r="T93" s="140"/>
    </row>
    <row r="94" spans="1:20" x14ac:dyDescent="0.25">
      <c r="A94" s="140"/>
      <c r="B94" s="139"/>
      <c r="C94" s="139"/>
      <c r="D94" s="140"/>
      <c r="E94" s="140"/>
      <c r="F94" s="140"/>
      <c r="G94" s="140"/>
      <c r="H94" s="140"/>
      <c r="I94" s="140"/>
      <c r="J94" s="140"/>
      <c r="K94" s="140"/>
      <c r="L94" s="140"/>
      <c r="M94" s="140"/>
      <c r="N94" s="140"/>
      <c r="O94" s="140"/>
      <c r="P94" s="140" t="s">
        <v>812</v>
      </c>
      <c r="Q94" s="140"/>
      <c r="R94" s="140"/>
      <c r="S94" s="140"/>
      <c r="T94" s="140"/>
    </row>
    <row r="95" spans="1:20" x14ac:dyDescent="0.25">
      <c r="A95" s="140"/>
      <c r="B95" s="139"/>
      <c r="C95" s="139"/>
      <c r="D95" s="140"/>
      <c r="E95" s="140"/>
      <c r="F95" s="140"/>
      <c r="G95" s="140"/>
      <c r="H95" s="140"/>
      <c r="I95" s="140"/>
      <c r="J95" s="140"/>
      <c r="K95" s="140"/>
      <c r="L95" s="140"/>
      <c r="M95" s="140"/>
      <c r="N95" s="140"/>
      <c r="O95" s="140"/>
      <c r="P95" s="140"/>
      <c r="Q95" s="140"/>
      <c r="R95" s="140"/>
      <c r="S95" s="140"/>
      <c r="T95" s="140"/>
    </row>
    <row r="97" spans="2:24" x14ac:dyDescent="0.25">
      <c r="B97" s="36" t="s">
        <v>125</v>
      </c>
      <c r="C97" s="36" t="s">
        <v>126</v>
      </c>
    </row>
    <row r="98" spans="2:24" x14ac:dyDescent="0.25">
      <c r="B98" s="37" t="s">
        <v>127</v>
      </c>
      <c r="C98" s="38">
        <v>43</v>
      </c>
    </row>
    <row r="99" spans="2:24" x14ac:dyDescent="0.25">
      <c r="B99" s="37" t="s">
        <v>128</v>
      </c>
      <c r="C99" s="38">
        <v>68</v>
      </c>
    </row>
    <row r="100" spans="2:24" x14ac:dyDescent="0.25">
      <c r="B100" s="37" t="s">
        <v>41</v>
      </c>
      <c r="C100" s="38">
        <v>94</v>
      </c>
      <c r="E100" s="13"/>
    </row>
    <row r="101" spans="2:24" x14ac:dyDescent="0.25">
      <c r="B101" s="37" t="s">
        <v>129</v>
      </c>
      <c r="C101" s="38">
        <v>135</v>
      </c>
    </row>
    <row r="102" spans="2:24" ht="79.5" customHeight="1" x14ac:dyDescent="0.25">
      <c r="B102" s="37" t="s">
        <v>42</v>
      </c>
      <c r="C102" s="38">
        <v>189</v>
      </c>
      <c r="E102" s="57" t="s">
        <v>104</v>
      </c>
      <c r="F102" s="57" t="s">
        <v>102</v>
      </c>
      <c r="G102" s="57" t="s">
        <v>100</v>
      </c>
      <c r="H102" s="57" t="s">
        <v>98</v>
      </c>
      <c r="I102" s="57" t="s">
        <v>96</v>
      </c>
      <c r="J102" s="57" t="s">
        <v>92</v>
      </c>
      <c r="K102" s="57" t="s">
        <v>90</v>
      </c>
      <c r="L102" s="57" t="s">
        <v>76</v>
      </c>
      <c r="M102" s="57" t="s">
        <v>70</v>
      </c>
      <c r="N102" s="57" t="s">
        <v>68</v>
      </c>
      <c r="O102" s="84" t="s">
        <v>343</v>
      </c>
      <c r="P102" s="57" t="s">
        <v>344</v>
      </c>
      <c r="Q102" s="57" t="s">
        <v>337</v>
      </c>
      <c r="R102" s="57" t="s">
        <v>338</v>
      </c>
      <c r="S102" s="57" t="s">
        <v>339</v>
      </c>
      <c r="T102" s="57" t="s">
        <v>340</v>
      </c>
      <c r="U102" s="57" t="s">
        <v>341</v>
      </c>
      <c r="V102" s="57" t="s">
        <v>342</v>
      </c>
      <c r="W102" s="57" t="s">
        <v>345</v>
      </c>
      <c r="X102" s="57" t="s">
        <v>457</v>
      </c>
    </row>
    <row r="103" spans="2:24" x14ac:dyDescent="0.25">
      <c r="B103" s="37" t="s">
        <v>130</v>
      </c>
      <c r="C103" s="38">
        <v>252</v>
      </c>
      <c r="E103" s="8" t="s">
        <v>179</v>
      </c>
      <c r="F103" s="8" t="s">
        <v>179</v>
      </c>
      <c r="G103" s="8" t="s">
        <v>179</v>
      </c>
      <c r="H103" s="8" t="s">
        <v>179</v>
      </c>
      <c r="I103" s="8" t="s">
        <v>179</v>
      </c>
      <c r="J103" s="8" t="s">
        <v>179</v>
      </c>
      <c r="K103" s="8" t="s">
        <v>179</v>
      </c>
      <c r="L103" s="8" t="s">
        <v>179</v>
      </c>
      <c r="M103" s="8" t="s">
        <v>178</v>
      </c>
      <c r="N103" s="8" t="s">
        <v>178</v>
      </c>
      <c r="O103" s="40" t="s">
        <v>413</v>
      </c>
      <c r="P103" s="40" t="s">
        <v>413</v>
      </c>
      <c r="Q103" s="40" t="s">
        <v>179</v>
      </c>
      <c r="R103" s="40" t="s">
        <v>179</v>
      </c>
      <c r="S103" s="40" t="s">
        <v>179</v>
      </c>
      <c r="T103" s="40" t="s">
        <v>179</v>
      </c>
      <c r="U103" s="40" t="s">
        <v>179</v>
      </c>
      <c r="V103" s="40" t="s">
        <v>179</v>
      </c>
      <c r="W103" s="40" t="s">
        <v>179</v>
      </c>
      <c r="X103" s="40" t="s">
        <v>458</v>
      </c>
    </row>
    <row r="104" spans="2:24" x14ac:dyDescent="0.25">
      <c r="B104" s="37" t="s">
        <v>131</v>
      </c>
      <c r="C104" s="37">
        <v>321</v>
      </c>
      <c r="E104" s="70" t="s">
        <v>650</v>
      </c>
      <c r="F104" s="70" t="s">
        <v>650</v>
      </c>
      <c r="G104" s="70" t="s">
        <v>650</v>
      </c>
      <c r="H104" s="70" t="s">
        <v>650</v>
      </c>
      <c r="I104" s="70" t="s">
        <v>650</v>
      </c>
      <c r="J104" s="70" t="s">
        <v>650</v>
      </c>
      <c r="K104" s="70" t="s">
        <v>650</v>
      </c>
      <c r="L104" s="70" t="s">
        <v>650</v>
      </c>
      <c r="M104" s="70" t="s">
        <v>650</v>
      </c>
      <c r="N104" s="70" t="s">
        <v>650</v>
      </c>
      <c r="O104" s="40" t="s">
        <v>409</v>
      </c>
      <c r="P104" s="40" t="s">
        <v>409</v>
      </c>
      <c r="Q104" s="40"/>
      <c r="R104" s="40"/>
      <c r="S104" s="40"/>
      <c r="T104" s="40"/>
      <c r="U104" s="40"/>
      <c r="V104" s="40"/>
      <c r="W104" s="40"/>
      <c r="X104" s="40"/>
    </row>
    <row r="105" spans="2:24" x14ac:dyDescent="0.25">
      <c r="B105" s="37" t="s">
        <v>149</v>
      </c>
      <c r="C105" s="37">
        <v>406</v>
      </c>
      <c r="E105" s="40"/>
      <c r="F105" s="40"/>
      <c r="G105" s="40"/>
      <c r="H105" s="40"/>
      <c r="I105" s="40"/>
      <c r="J105" s="40"/>
      <c r="K105" s="40"/>
      <c r="L105" s="40"/>
      <c r="M105" s="40"/>
      <c r="N105" s="40"/>
      <c r="O105" s="40" t="s">
        <v>410</v>
      </c>
      <c r="P105" s="40" t="s">
        <v>410</v>
      </c>
      <c r="Q105" s="40"/>
      <c r="R105" s="40"/>
      <c r="S105" s="40"/>
      <c r="T105" s="40"/>
      <c r="U105" s="40"/>
      <c r="V105" s="40"/>
      <c r="W105" s="40"/>
      <c r="X105" s="40"/>
    </row>
    <row r="106" spans="2:24" x14ac:dyDescent="0.25">
      <c r="B106" s="37" t="s">
        <v>132</v>
      </c>
      <c r="C106" s="37">
        <v>65</v>
      </c>
      <c r="E106" s="40"/>
      <c r="F106" s="40"/>
      <c r="G106" s="40"/>
      <c r="H106" s="40"/>
      <c r="I106" s="40"/>
      <c r="J106" s="40"/>
      <c r="K106" s="40"/>
      <c r="L106" s="40"/>
      <c r="M106" s="40"/>
      <c r="N106" s="40"/>
      <c r="O106" s="40" t="s">
        <v>411</v>
      </c>
      <c r="P106" s="40" t="s">
        <v>411</v>
      </c>
      <c r="Q106" s="40"/>
      <c r="R106" s="40"/>
      <c r="S106" s="40"/>
      <c r="T106" s="40"/>
      <c r="U106" s="40"/>
      <c r="V106" s="40"/>
      <c r="W106" s="40"/>
      <c r="X106" s="40"/>
    </row>
    <row r="107" spans="2:24" x14ac:dyDescent="0.25">
      <c r="B107" s="37" t="s">
        <v>133</v>
      </c>
      <c r="C107" s="37">
        <v>100</v>
      </c>
      <c r="E107" s="40"/>
      <c r="F107" s="40"/>
      <c r="G107" s="40"/>
      <c r="H107" s="40"/>
      <c r="I107" s="40"/>
      <c r="J107" s="40"/>
      <c r="K107" s="40"/>
      <c r="L107" s="40"/>
      <c r="M107" s="40"/>
      <c r="N107" s="40"/>
      <c r="O107" s="40" t="s">
        <v>412</v>
      </c>
      <c r="P107" s="40" t="s">
        <v>412</v>
      </c>
      <c r="Q107" s="40"/>
      <c r="R107" s="40"/>
      <c r="S107" s="40"/>
      <c r="T107" s="40"/>
      <c r="U107" s="40"/>
      <c r="V107" s="40"/>
      <c r="W107" s="40"/>
      <c r="X107" s="40"/>
    </row>
    <row r="108" spans="2:24" x14ac:dyDescent="0.25">
      <c r="B108" s="37" t="s">
        <v>134</v>
      </c>
      <c r="C108" s="37">
        <v>149</v>
      </c>
      <c r="E108" s="40"/>
      <c r="F108" s="40"/>
      <c r="G108" s="40"/>
      <c r="H108" s="40"/>
      <c r="I108" s="40"/>
      <c r="J108" s="40"/>
      <c r="K108" s="40"/>
      <c r="L108" s="40"/>
      <c r="M108" s="40"/>
      <c r="N108" s="40"/>
      <c r="O108" s="40" t="s">
        <v>414</v>
      </c>
      <c r="P108" s="40" t="s">
        <v>414</v>
      </c>
      <c r="Q108" s="40"/>
      <c r="R108" s="40"/>
      <c r="S108" s="40"/>
      <c r="T108" s="40"/>
      <c r="U108" s="40"/>
      <c r="V108" s="40"/>
      <c r="W108" s="40"/>
      <c r="X108" s="40"/>
    </row>
    <row r="109" spans="2:24" x14ac:dyDescent="0.25">
      <c r="B109" s="37"/>
      <c r="C109" s="37"/>
      <c r="E109" s="40"/>
      <c r="F109" s="40"/>
      <c r="G109" s="40"/>
      <c r="H109" s="40"/>
      <c r="I109" s="40"/>
      <c r="J109" s="40"/>
      <c r="K109" s="40"/>
      <c r="L109" s="40"/>
      <c r="M109" s="40"/>
      <c r="N109" s="40"/>
      <c r="O109" s="40" t="s">
        <v>505</v>
      </c>
      <c r="P109" s="40" t="s">
        <v>505</v>
      </c>
      <c r="Q109" s="40"/>
      <c r="R109" s="40"/>
      <c r="S109" s="40"/>
      <c r="T109" s="40"/>
      <c r="U109" s="40"/>
      <c r="V109" s="40"/>
      <c r="W109" s="40"/>
      <c r="X109" s="40"/>
    </row>
    <row r="110" spans="2:24" x14ac:dyDescent="0.25">
      <c r="B110" s="37"/>
      <c r="C110" s="37"/>
      <c r="E110" s="40"/>
      <c r="F110" s="40"/>
      <c r="G110" s="40"/>
      <c r="H110" s="40"/>
      <c r="I110" s="40"/>
      <c r="J110" s="40"/>
      <c r="K110" s="40"/>
      <c r="L110" s="40"/>
      <c r="M110" s="40"/>
      <c r="N110" s="40"/>
      <c r="O110" s="40"/>
      <c r="P110" s="40"/>
      <c r="Q110" s="40"/>
      <c r="R110" s="40"/>
      <c r="S110" s="40"/>
      <c r="T110" s="40"/>
      <c r="U110" s="40"/>
      <c r="V110" s="40"/>
      <c r="W110" s="40"/>
      <c r="X110" s="40"/>
    </row>
    <row r="111" spans="2:24" x14ac:dyDescent="0.25">
      <c r="B111" s="37" t="s">
        <v>135</v>
      </c>
      <c r="C111" s="37">
        <v>194</v>
      </c>
      <c r="E111" s="63" t="s">
        <v>179</v>
      </c>
      <c r="F111" s="70" t="s">
        <v>178</v>
      </c>
      <c r="G111" s="70" t="s">
        <v>413</v>
      </c>
      <c r="H111" s="70" t="s">
        <v>409</v>
      </c>
      <c r="I111" s="70" t="s">
        <v>410</v>
      </c>
      <c r="J111" s="70" t="s">
        <v>411</v>
      </c>
      <c r="K111" s="70" t="s">
        <v>412</v>
      </c>
      <c r="L111" s="70" t="s">
        <v>414</v>
      </c>
      <c r="M111" s="70" t="s">
        <v>355</v>
      </c>
      <c r="N111" s="70" t="s">
        <v>358</v>
      </c>
      <c r="O111" s="70" t="s">
        <v>372</v>
      </c>
      <c r="P111" s="70" t="s">
        <v>373</v>
      </c>
      <c r="Q111" s="97" t="s">
        <v>375</v>
      </c>
      <c r="R111" s="97" t="s">
        <v>384</v>
      </c>
      <c r="S111" s="97" t="s">
        <v>407</v>
      </c>
      <c r="T111" s="70" t="s">
        <v>505</v>
      </c>
      <c r="U111" s="70" t="s">
        <v>650</v>
      </c>
    </row>
    <row r="112" spans="2:24" ht="78.75" x14ac:dyDescent="0.25">
      <c r="B112" s="37" t="s">
        <v>136</v>
      </c>
      <c r="C112" s="37">
        <v>274</v>
      </c>
      <c r="E112" s="64" t="s">
        <v>180</v>
      </c>
      <c r="F112" s="68" t="s">
        <v>189</v>
      </c>
      <c r="G112" s="68" t="s">
        <v>181</v>
      </c>
      <c r="H112" s="67" t="s">
        <v>362</v>
      </c>
      <c r="I112" s="68" t="s">
        <v>366</v>
      </c>
      <c r="J112" s="68" t="s">
        <v>383</v>
      </c>
      <c r="K112" s="68" t="s">
        <v>385</v>
      </c>
      <c r="L112" s="68" t="s">
        <v>397</v>
      </c>
      <c r="M112" s="68" t="s">
        <v>346</v>
      </c>
      <c r="N112" s="68" t="s">
        <v>359</v>
      </c>
      <c r="O112" s="68" t="s">
        <v>366</v>
      </c>
      <c r="P112" s="68" t="s">
        <v>184</v>
      </c>
      <c r="Q112" s="95" t="s">
        <v>376</v>
      </c>
      <c r="R112" s="95" t="s">
        <v>385</v>
      </c>
      <c r="S112" s="95" t="s">
        <v>397</v>
      </c>
      <c r="T112" s="68" t="s">
        <v>651</v>
      </c>
      <c r="U112" s="67" t="s">
        <v>187</v>
      </c>
    </row>
    <row r="113" spans="2:21" x14ac:dyDescent="0.25">
      <c r="B113" s="37" t="s">
        <v>137</v>
      </c>
      <c r="C113" s="37">
        <v>384</v>
      </c>
      <c r="E113" s="64" t="s">
        <v>181</v>
      </c>
      <c r="F113" s="67" t="s">
        <v>195</v>
      </c>
      <c r="G113" s="67" t="s">
        <v>349</v>
      </c>
      <c r="H113" s="67" t="s">
        <v>360</v>
      </c>
      <c r="I113" s="67" t="s">
        <v>367</v>
      </c>
      <c r="J113" s="67" t="s">
        <v>377</v>
      </c>
      <c r="K113" s="67" t="s">
        <v>386</v>
      </c>
      <c r="L113" s="67" t="s">
        <v>399</v>
      </c>
      <c r="M113" s="67" t="s">
        <v>347</v>
      </c>
      <c r="N113" s="67" t="s">
        <v>360</v>
      </c>
      <c r="O113" s="67" t="s">
        <v>367</v>
      </c>
      <c r="P113" s="67" t="s">
        <v>374</v>
      </c>
      <c r="Q113" s="94" t="s">
        <v>377</v>
      </c>
      <c r="R113" s="94" t="s">
        <v>386</v>
      </c>
      <c r="S113" s="94" t="s">
        <v>398</v>
      </c>
      <c r="T113" s="67"/>
      <c r="U113" s="67"/>
    </row>
    <row r="114" spans="2:21" x14ac:dyDescent="0.25">
      <c r="B114" s="37" t="s">
        <v>138</v>
      </c>
      <c r="C114" s="37">
        <v>471</v>
      </c>
      <c r="E114" s="64" t="s">
        <v>185</v>
      </c>
      <c r="F114" s="67" t="s">
        <v>187</v>
      </c>
      <c r="G114" s="67" t="s">
        <v>357</v>
      </c>
      <c r="H114" s="67"/>
      <c r="I114" s="67" t="s">
        <v>368</v>
      </c>
      <c r="J114" s="67" t="s">
        <v>378</v>
      </c>
      <c r="K114" s="67" t="s">
        <v>387</v>
      </c>
      <c r="L114" s="67" t="s">
        <v>400</v>
      </c>
      <c r="M114" s="67" t="s">
        <v>348</v>
      </c>
      <c r="N114" s="67" t="s">
        <v>361</v>
      </c>
      <c r="O114" s="67" t="s">
        <v>368</v>
      </c>
      <c r="P114" s="67"/>
      <c r="Q114" s="94" t="s">
        <v>378</v>
      </c>
      <c r="R114" s="94" t="s">
        <v>387</v>
      </c>
      <c r="S114" s="94" t="s">
        <v>399</v>
      </c>
      <c r="T114" s="67"/>
      <c r="U114" s="67"/>
    </row>
    <row r="115" spans="2:21" x14ac:dyDescent="0.25">
      <c r="B115" s="37" t="s">
        <v>140</v>
      </c>
      <c r="C115" s="37">
        <v>135</v>
      </c>
      <c r="E115" s="64" t="s">
        <v>182</v>
      </c>
      <c r="F115" s="67" t="s">
        <v>191</v>
      </c>
      <c r="G115" s="67" t="s">
        <v>347</v>
      </c>
      <c r="H115" s="67"/>
      <c r="I115" s="67" t="s">
        <v>180</v>
      </c>
      <c r="J115" s="67" t="s">
        <v>379</v>
      </c>
      <c r="K115" s="67" t="s">
        <v>388</v>
      </c>
      <c r="L115" s="67" t="s">
        <v>402</v>
      </c>
      <c r="M115" s="67" t="s">
        <v>349</v>
      </c>
      <c r="N115" s="67" t="s">
        <v>362</v>
      </c>
      <c r="O115" s="67" t="s">
        <v>180</v>
      </c>
      <c r="P115" s="67"/>
      <c r="Q115" s="94" t="s">
        <v>379</v>
      </c>
      <c r="R115" s="94" t="s">
        <v>388</v>
      </c>
      <c r="S115" s="94" t="s">
        <v>400</v>
      </c>
      <c r="T115" s="67"/>
      <c r="U115" s="67"/>
    </row>
    <row r="116" spans="2:21" x14ac:dyDescent="0.25">
      <c r="B116" s="37" t="s">
        <v>139</v>
      </c>
      <c r="C116" s="37">
        <v>270</v>
      </c>
      <c r="E116" s="64" t="s">
        <v>183</v>
      </c>
      <c r="F116" s="67" t="s">
        <v>197</v>
      </c>
      <c r="G116" s="67" t="s">
        <v>352</v>
      </c>
      <c r="H116" s="67"/>
      <c r="I116" s="67" t="s">
        <v>369</v>
      </c>
      <c r="J116" s="67" t="s">
        <v>380</v>
      </c>
      <c r="K116" s="67" t="s">
        <v>389</v>
      </c>
      <c r="L116" s="67" t="s">
        <v>406</v>
      </c>
      <c r="M116" s="67" t="s">
        <v>350</v>
      </c>
      <c r="N116" s="67" t="s">
        <v>363</v>
      </c>
      <c r="O116" s="67" t="s">
        <v>369</v>
      </c>
      <c r="P116" s="67"/>
      <c r="Q116" s="94" t="s">
        <v>380</v>
      </c>
      <c r="R116" s="94" t="s">
        <v>389</v>
      </c>
      <c r="S116" s="94" t="s">
        <v>401</v>
      </c>
      <c r="T116" s="67"/>
      <c r="U116" s="67"/>
    </row>
    <row r="117" spans="2:21" x14ac:dyDescent="0.25">
      <c r="B117" s="37" t="s">
        <v>150</v>
      </c>
      <c r="C117" s="37">
        <v>330</v>
      </c>
      <c r="E117" s="65" t="s">
        <v>184</v>
      </c>
      <c r="F117" s="67" t="s">
        <v>192</v>
      </c>
      <c r="G117" s="67" t="s">
        <v>353</v>
      </c>
      <c r="H117" s="67"/>
      <c r="I117" s="67" t="s">
        <v>370</v>
      </c>
      <c r="J117" s="67" t="s">
        <v>381</v>
      </c>
      <c r="K117" s="67" t="s">
        <v>390</v>
      </c>
      <c r="L117" s="67" t="s">
        <v>404</v>
      </c>
      <c r="M117" s="67" t="s">
        <v>351</v>
      </c>
      <c r="N117" s="67" t="s">
        <v>364</v>
      </c>
      <c r="O117" s="67" t="s">
        <v>370</v>
      </c>
      <c r="P117" s="67"/>
      <c r="Q117" s="94" t="s">
        <v>381</v>
      </c>
      <c r="R117" s="94" t="s">
        <v>390</v>
      </c>
      <c r="S117" s="94" t="s">
        <v>402</v>
      </c>
      <c r="T117" s="67"/>
      <c r="U117" s="67"/>
    </row>
    <row r="118" spans="2:21" ht="31.5" x14ac:dyDescent="0.25">
      <c r="B118" s="37" t="s">
        <v>141</v>
      </c>
      <c r="C118" s="37">
        <v>390</v>
      </c>
      <c r="E118" s="65"/>
      <c r="F118" s="69" t="s">
        <v>193</v>
      </c>
      <c r="G118" s="67" t="s">
        <v>354</v>
      </c>
      <c r="H118" s="67"/>
      <c r="I118" s="67" t="s">
        <v>371</v>
      </c>
      <c r="J118" s="67" t="s">
        <v>382</v>
      </c>
      <c r="K118" s="67" t="s">
        <v>391</v>
      </c>
      <c r="L118" s="67" t="s">
        <v>182</v>
      </c>
      <c r="M118" s="67" t="s">
        <v>352</v>
      </c>
      <c r="N118" s="67" t="s">
        <v>365</v>
      </c>
      <c r="O118" s="67" t="s">
        <v>371</v>
      </c>
      <c r="P118" s="67"/>
      <c r="Q118" s="94" t="s">
        <v>382</v>
      </c>
      <c r="R118" s="94" t="s">
        <v>391</v>
      </c>
      <c r="S118" s="94" t="s">
        <v>403</v>
      </c>
      <c r="T118" s="67"/>
      <c r="U118" s="67"/>
    </row>
    <row r="119" spans="2:21" x14ac:dyDescent="0.25">
      <c r="B119" s="37" t="s">
        <v>151</v>
      </c>
      <c r="C119" s="37">
        <v>490</v>
      </c>
      <c r="E119" s="67"/>
      <c r="F119" s="67" t="s">
        <v>196</v>
      </c>
      <c r="G119" s="67" t="s">
        <v>356</v>
      </c>
      <c r="H119" s="67"/>
      <c r="I119" s="67"/>
      <c r="J119" s="67"/>
      <c r="K119" s="67" t="s">
        <v>392</v>
      </c>
      <c r="L119" s="67" t="s">
        <v>405</v>
      </c>
      <c r="M119" s="67" t="s">
        <v>353</v>
      </c>
      <c r="N119" s="67"/>
      <c r="O119" s="67"/>
      <c r="P119" s="67"/>
      <c r="Q119" s="94"/>
      <c r="R119" s="94" t="s">
        <v>392</v>
      </c>
      <c r="S119" s="94" t="s">
        <v>404</v>
      </c>
      <c r="T119" s="67"/>
      <c r="U119" s="67"/>
    </row>
    <row r="120" spans="2:21" x14ac:dyDescent="0.25">
      <c r="B120" s="37" t="s">
        <v>142</v>
      </c>
      <c r="C120" s="37">
        <v>530</v>
      </c>
      <c r="E120" s="67"/>
      <c r="F120" s="67" t="s">
        <v>199</v>
      </c>
      <c r="G120" s="67"/>
      <c r="H120" s="67"/>
      <c r="I120" s="67"/>
      <c r="J120" s="67"/>
      <c r="K120" s="67" t="s">
        <v>393</v>
      </c>
      <c r="L120" s="67"/>
      <c r="M120" s="67" t="s">
        <v>354</v>
      </c>
      <c r="N120" s="67"/>
      <c r="O120" s="67"/>
      <c r="P120" s="67"/>
      <c r="Q120" s="94"/>
      <c r="R120" s="94" t="s">
        <v>393</v>
      </c>
      <c r="S120" s="94" t="s">
        <v>182</v>
      </c>
      <c r="T120" s="67"/>
      <c r="U120" s="67"/>
    </row>
    <row r="121" spans="2:21" x14ac:dyDescent="0.25">
      <c r="B121" s="37" t="s">
        <v>143</v>
      </c>
      <c r="C121" s="37">
        <v>700</v>
      </c>
      <c r="E121" s="67"/>
      <c r="F121" s="67" t="s">
        <v>186</v>
      </c>
      <c r="G121" s="67"/>
      <c r="H121" s="67"/>
      <c r="I121" s="67"/>
      <c r="J121" s="67"/>
      <c r="K121" s="67" t="s">
        <v>394</v>
      </c>
      <c r="L121" s="67"/>
      <c r="M121" s="67"/>
      <c r="N121" s="67"/>
      <c r="O121" s="67"/>
      <c r="P121" s="67"/>
      <c r="Q121" s="94"/>
      <c r="R121" s="94" t="s">
        <v>394</v>
      </c>
      <c r="S121" s="94" t="s">
        <v>405</v>
      </c>
      <c r="T121" s="67"/>
      <c r="U121" s="67"/>
    </row>
    <row r="122" spans="2:21" x14ac:dyDescent="0.25">
      <c r="B122" s="37" t="s">
        <v>144</v>
      </c>
      <c r="C122" s="37">
        <v>1000</v>
      </c>
      <c r="E122" s="67"/>
      <c r="F122" s="67" t="s">
        <v>188</v>
      </c>
      <c r="G122" s="67"/>
      <c r="H122" s="67"/>
      <c r="I122" s="67"/>
      <c r="J122" s="67"/>
      <c r="K122" s="67" t="s">
        <v>396</v>
      </c>
      <c r="L122" s="67"/>
      <c r="M122" s="67"/>
      <c r="N122" s="67"/>
      <c r="O122" s="67"/>
      <c r="P122" s="67"/>
      <c r="Q122" s="94"/>
      <c r="R122" s="94" t="s">
        <v>395</v>
      </c>
      <c r="S122" s="94"/>
      <c r="T122" s="67"/>
      <c r="U122" s="67"/>
    </row>
    <row r="123" spans="2:21" x14ac:dyDescent="0.25">
      <c r="B123" s="37" t="s">
        <v>145</v>
      </c>
      <c r="C123" s="37">
        <v>1500</v>
      </c>
      <c r="E123" s="67"/>
      <c r="F123" s="67" t="s">
        <v>190</v>
      </c>
      <c r="G123" s="67"/>
      <c r="H123" s="67"/>
      <c r="I123" s="67"/>
      <c r="J123" s="67"/>
      <c r="K123" s="67"/>
      <c r="L123" s="67"/>
      <c r="M123" s="67"/>
      <c r="N123" s="67"/>
      <c r="O123" s="67"/>
      <c r="P123" s="67"/>
      <c r="Q123" s="94"/>
      <c r="R123" s="94"/>
      <c r="S123" s="94"/>
      <c r="T123" s="67"/>
      <c r="U123" s="67"/>
    </row>
    <row r="124" spans="2:21" x14ac:dyDescent="0.25">
      <c r="B124" s="37" t="s">
        <v>508</v>
      </c>
      <c r="C124" s="37">
        <v>140</v>
      </c>
      <c r="E124" s="67"/>
      <c r="F124" s="67" t="s">
        <v>194</v>
      </c>
      <c r="G124" s="67"/>
      <c r="H124" s="67"/>
      <c r="I124" s="67"/>
      <c r="J124" s="67"/>
      <c r="K124" s="67"/>
      <c r="L124" s="67"/>
      <c r="M124" s="67"/>
      <c r="N124" s="67"/>
      <c r="O124" s="67"/>
      <c r="P124" s="67"/>
      <c r="Q124" s="94"/>
      <c r="R124" s="94"/>
      <c r="S124" s="94"/>
      <c r="T124" s="67"/>
      <c r="U124" s="67"/>
    </row>
    <row r="125" spans="2:21" x14ac:dyDescent="0.25">
      <c r="B125" s="72" t="s">
        <v>511</v>
      </c>
      <c r="C125" s="37">
        <v>221</v>
      </c>
      <c r="E125" s="67"/>
      <c r="F125" s="67" t="s">
        <v>201</v>
      </c>
      <c r="G125" s="67"/>
      <c r="H125" s="67"/>
      <c r="I125" s="67"/>
      <c r="J125" s="67"/>
      <c r="K125" s="67"/>
      <c r="L125" s="67"/>
      <c r="M125" s="67"/>
      <c r="N125" s="67"/>
      <c r="O125" s="67"/>
      <c r="P125" s="67"/>
      <c r="Q125" s="94"/>
      <c r="R125" s="94"/>
      <c r="S125" s="94"/>
      <c r="T125" s="67"/>
      <c r="U125" s="67"/>
    </row>
    <row r="126" spans="2:21" x14ac:dyDescent="0.25">
      <c r="B126" s="72" t="s">
        <v>509</v>
      </c>
      <c r="C126" s="37">
        <v>323</v>
      </c>
      <c r="E126" s="67"/>
      <c r="F126" s="67" t="s">
        <v>200</v>
      </c>
      <c r="G126" s="67"/>
      <c r="H126" s="67"/>
      <c r="I126" s="67"/>
      <c r="J126" s="67"/>
      <c r="K126" s="67"/>
      <c r="L126" s="67"/>
      <c r="M126" s="67"/>
      <c r="N126" s="67"/>
      <c r="O126" s="67"/>
      <c r="P126" s="67"/>
      <c r="Q126" s="94"/>
      <c r="R126" s="94"/>
      <c r="S126" s="94"/>
      <c r="T126" s="67"/>
      <c r="U126" s="67"/>
    </row>
    <row r="127" spans="2:21" x14ac:dyDescent="0.25">
      <c r="B127" s="37" t="s">
        <v>510</v>
      </c>
      <c r="C127" s="37">
        <v>439</v>
      </c>
      <c r="E127" s="69"/>
      <c r="F127" s="69" t="s">
        <v>198</v>
      </c>
      <c r="G127" s="69"/>
      <c r="H127" s="69"/>
      <c r="I127" s="69"/>
      <c r="J127" s="69"/>
      <c r="K127" s="69"/>
      <c r="L127" s="69"/>
      <c r="M127" s="69"/>
      <c r="N127" s="69"/>
      <c r="O127" s="69"/>
      <c r="P127" s="69"/>
      <c r="Q127" s="96"/>
      <c r="R127" s="96"/>
      <c r="S127" s="96"/>
      <c r="T127" s="69"/>
      <c r="U127" s="69"/>
    </row>
    <row r="128" spans="2:21" x14ac:dyDescent="0.25">
      <c r="B128" s="72" t="s">
        <v>513</v>
      </c>
      <c r="C128" s="37">
        <v>194</v>
      </c>
    </row>
    <row r="129" spans="2:3" x14ac:dyDescent="0.25">
      <c r="B129" s="72" t="s">
        <v>514</v>
      </c>
      <c r="C129" s="37">
        <v>272</v>
      </c>
    </row>
    <row r="130" spans="2:3" x14ac:dyDescent="0.25">
      <c r="B130" s="72" t="s">
        <v>654</v>
      </c>
      <c r="C130" s="37">
        <v>2100</v>
      </c>
    </row>
    <row r="131" spans="2:3" x14ac:dyDescent="0.25">
      <c r="B131" s="72" t="s">
        <v>655</v>
      </c>
      <c r="C131" s="37">
        <v>2500</v>
      </c>
    </row>
    <row r="132" spans="2:3" x14ac:dyDescent="0.25">
      <c r="B132" s="72" t="s">
        <v>656</v>
      </c>
      <c r="C132" s="37">
        <v>2500</v>
      </c>
    </row>
    <row r="133" spans="2:3" x14ac:dyDescent="0.25">
      <c r="B133" s="72" t="s">
        <v>657</v>
      </c>
      <c r="C133" s="37">
        <v>3500</v>
      </c>
    </row>
    <row r="134" spans="2:3" x14ac:dyDescent="0.25">
      <c r="B134" s="72" t="s">
        <v>658</v>
      </c>
      <c r="C134" s="37">
        <v>3000</v>
      </c>
    </row>
    <row r="135" spans="2:3" x14ac:dyDescent="0.25">
      <c r="B135" s="72" t="s">
        <v>659</v>
      </c>
      <c r="C135" s="37">
        <v>2200</v>
      </c>
    </row>
    <row r="136" spans="2:3" x14ac:dyDescent="0.25">
      <c r="B136" s="138" t="s">
        <v>668</v>
      </c>
      <c r="C136" s="138">
        <v>700</v>
      </c>
    </row>
    <row r="137" spans="2:3" x14ac:dyDescent="0.25">
      <c r="B137" s="138" t="s">
        <v>669</v>
      </c>
      <c r="C137" s="138">
        <v>1000</v>
      </c>
    </row>
    <row r="138" spans="2:3" x14ac:dyDescent="0.25">
      <c r="B138" s="138" t="s">
        <v>670</v>
      </c>
      <c r="C138" s="138">
        <v>1200</v>
      </c>
    </row>
    <row r="139" spans="2:3" x14ac:dyDescent="0.25">
      <c r="B139" s="138" t="s">
        <v>671</v>
      </c>
      <c r="C139" s="138">
        <v>1300</v>
      </c>
    </row>
    <row r="140" spans="2:3" x14ac:dyDescent="0.25">
      <c r="B140" s="138" t="s">
        <v>672</v>
      </c>
      <c r="C140" s="138">
        <v>1400</v>
      </c>
    </row>
    <row r="141" spans="2:3" x14ac:dyDescent="0.25">
      <c r="B141" s="138" t="s">
        <v>673</v>
      </c>
      <c r="C141" s="138">
        <v>1700</v>
      </c>
    </row>
    <row r="142" spans="2:3" x14ac:dyDescent="0.25">
      <c r="B142" s="138" t="s">
        <v>674</v>
      </c>
      <c r="C142" s="138">
        <v>2000</v>
      </c>
    </row>
    <row r="143" spans="2:3" x14ac:dyDescent="0.25">
      <c r="B143" s="138" t="s">
        <v>675</v>
      </c>
      <c r="C143" s="138">
        <v>2400</v>
      </c>
    </row>
    <row r="144" spans="2:3" x14ac:dyDescent="0.25">
      <c r="B144" s="138" t="s">
        <v>676</v>
      </c>
      <c r="C144" s="138">
        <v>2800</v>
      </c>
    </row>
    <row r="145" spans="2:3" x14ac:dyDescent="0.25">
      <c r="B145" s="138" t="s">
        <v>677</v>
      </c>
      <c r="C145" s="138">
        <v>3200</v>
      </c>
    </row>
    <row r="146" spans="2:3" x14ac:dyDescent="0.25">
      <c r="B146" s="138" t="s">
        <v>678</v>
      </c>
      <c r="C146" s="138">
        <v>3800</v>
      </c>
    </row>
    <row r="147" spans="2:3" x14ac:dyDescent="0.25">
      <c r="B147" s="138" t="s">
        <v>679</v>
      </c>
      <c r="C147" s="138">
        <v>4600</v>
      </c>
    </row>
    <row r="148" spans="2:3" x14ac:dyDescent="0.25">
      <c r="B148" s="138" t="s">
        <v>680</v>
      </c>
      <c r="C148" s="138">
        <v>1500</v>
      </c>
    </row>
    <row r="149" spans="2:3" x14ac:dyDescent="0.25">
      <c r="B149" s="138" t="s">
        <v>681</v>
      </c>
      <c r="C149" s="138">
        <v>1700</v>
      </c>
    </row>
    <row r="150" spans="2:3" x14ac:dyDescent="0.25">
      <c r="B150" s="138" t="s">
        <v>682</v>
      </c>
      <c r="C150" s="138">
        <v>1900</v>
      </c>
    </row>
    <row r="151" spans="2:3" x14ac:dyDescent="0.25">
      <c r="B151" s="138" t="s">
        <v>683</v>
      </c>
      <c r="C151" s="138">
        <v>2200</v>
      </c>
    </row>
    <row r="152" spans="2:3" x14ac:dyDescent="0.25">
      <c r="B152" s="138" t="s">
        <v>684</v>
      </c>
      <c r="C152" s="138">
        <v>2500</v>
      </c>
    </row>
    <row r="153" spans="2:3" x14ac:dyDescent="0.25">
      <c r="B153" s="138" t="s">
        <v>685</v>
      </c>
      <c r="C153" s="138">
        <v>3200</v>
      </c>
    </row>
    <row r="154" spans="2:3" x14ac:dyDescent="0.25">
      <c r="B154" s="138" t="s">
        <v>686</v>
      </c>
      <c r="C154" s="138">
        <v>3600</v>
      </c>
    </row>
    <row r="155" spans="2:3" x14ac:dyDescent="0.25">
      <c r="B155" s="138" t="s">
        <v>687</v>
      </c>
      <c r="C155" s="138">
        <v>4100</v>
      </c>
    </row>
    <row r="156" spans="2:3" x14ac:dyDescent="0.25">
      <c r="B156" s="138" t="s">
        <v>688</v>
      </c>
      <c r="C156" s="138">
        <v>4900</v>
      </c>
    </row>
    <row r="157" spans="2:3" x14ac:dyDescent="0.25">
      <c r="B157" s="138" t="s">
        <v>689</v>
      </c>
      <c r="C157" s="138">
        <v>5700</v>
      </c>
    </row>
    <row r="158" spans="2:3" x14ac:dyDescent="0.25">
      <c r="B158" s="138" t="s">
        <v>690</v>
      </c>
      <c r="C158" s="138">
        <v>400</v>
      </c>
    </row>
    <row r="159" spans="2:3" x14ac:dyDescent="0.25">
      <c r="B159" s="72" t="s">
        <v>691</v>
      </c>
      <c r="C159" s="37">
        <v>500</v>
      </c>
    </row>
    <row r="160" spans="2:3" x14ac:dyDescent="0.25">
      <c r="B160" s="72" t="s">
        <v>692</v>
      </c>
      <c r="C160" s="37">
        <v>600</v>
      </c>
    </row>
    <row r="161" spans="2:3" x14ac:dyDescent="0.25">
      <c r="B161" s="72" t="s">
        <v>693</v>
      </c>
      <c r="C161" s="37">
        <v>650</v>
      </c>
    </row>
    <row r="162" spans="2:3" x14ac:dyDescent="0.25">
      <c r="B162" s="72" t="s">
        <v>694</v>
      </c>
      <c r="C162" s="37">
        <v>800</v>
      </c>
    </row>
    <row r="163" spans="2:3" x14ac:dyDescent="0.25">
      <c r="B163" s="72" t="s">
        <v>695</v>
      </c>
      <c r="C163" s="37">
        <v>1000</v>
      </c>
    </row>
    <row r="164" spans="2:3" x14ac:dyDescent="0.25">
      <c r="B164" s="72" t="s">
        <v>696</v>
      </c>
      <c r="C164" s="37">
        <v>1300</v>
      </c>
    </row>
    <row r="165" spans="2:3" x14ac:dyDescent="0.25">
      <c r="B165" s="138" t="s">
        <v>697</v>
      </c>
      <c r="C165" s="138">
        <v>1600</v>
      </c>
    </row>
    <row r="166" spans="2:3" x14ac:dyDescent="0.25">
      <c r="B166" s="138" t="s">
        <v>698</v>
      </c>
      <c r="C166" s="138">
        <v>1900</v>
      </c>
    </row>
    <row r="167" spans="2:3" x14ac:dyDescent="0.25">
      <c r="B167" s="138" t="s">
        <v>699</v>
      </c>
      <c r="C167" s="138">
        <v>2300</v>
      </c>
    </row>
    <row r="168" spans="2:3" x14ac:dyDescent="0.25">
      <c r="B168" s="138" t="s">
        <v>700</v>
      </c>
      <c r="C168" s="138">
        <v>2700</v>
      </c>
    </row>
    <row r="169" spans="2:3" x14ac:dyDescent="0.25">
      <c r="B169" s="138" t="s">
        <v>701</v>
      </c>
      <c r="C169" s="138">
        <v>3400</v>
      </c>
    </row>
    <row r="170" spans="2:3" x14ac:dyDescent="0.25">
      <c r="B170" s="138" t="s">
        <v>702</v>
      </c>
      <c r="C170" s="138">
        <v>1100</v>
      </c>
    </row>
    <row r="171" spans="2:3" x14ac:dyDescent="0.25">
      <c r="B171" s="138" t="s">
        <v>703</v>
      </c>
      <c r="C171" s="138">
        <v>500</v>
      </c>
    </row>
    <row r="172" spans="2:3" x14ac:dyDescent="0.25">
      <c r="B172" s="138" t="s">
        <v>704</v>
      </c>
      <c r="C172" s="138">
        <v>200</v>
      </c>
    </row>
    <row r="173" spans="2:3" x14ac:dyDescent="0.25">
      <c r="B173" s="138" t="s">
        <v>705</v>
      </c>
      <c r="C173" s="138">
        <v>300</v>
      </c>
    </row>
    <row r="174" spans="2:3" x14ac:dyDescent="0.25">
      <c r="B174" s="138" t="s">
        <v>706</v>
      </c>
      <c r="C174" s="138">
        <v>400</v>
      </c>
    </row>
    <row r="175" spans="2:3" x14ac:dyDescent="0.25">
      <c r="B175" s="138" t="s">
        <v>707</v>
      </c>
      <c r="C175" s="138">
        <v>570</v>
      </c>
    </row>
    <row r="176" spans="2:3" x14ac:dyDescent="0.25">
      <c r="B176" s="138" t="s">
        <v>708</v>
      </c>
      <c r="C176" s="138">
        <v>740</v>
      </c>
    </row>
    <row r="177" spans="2:3" x14ac:dyDescent="0.25">
      <c r="B177" s="138" t="s">
        <v>709</v>
      </c>
      <c r="C177" s="138">
        <v>1000</v>
      </c>
    </row>
    <row r="178" spans="2:3" x14ac:dyDescent="0.25">
      <c r="B178" s="138" t="s">
        <v>710</v>
      </c>
      <c r="C178" s="138">
        <v>1300</v>
      </c>
    </row>
    <row r="179" spans="2:3" x14ac:dyDescent="0.25">
      <c r="B179" s="138" t="s">
        <v>711</v>
      </c>
      <c r="C179" s="138">
        <v>1700</v>
      </c>
    </row>
    <row r="180" spans="2:3" x14ac:dyDescent="0.25">
      <c r="B180" s="138" t="s">
        <v>712</v>
      </c>
      <c r="C180" s="138">
        <v>2100</v>
      </c>
    </row>
    <row r="181" spans="2:3" x14ac:dyDescent="0.25">
      <c r="B181" s="138" t="s">
        <v>713</v>
      </c>
      <c r="C181" s="138">
        <v>2500</v>
      </c>
    </row>
    <row r="182" spans="2:3" x14ac:dyDescent="0.25">
      <c r="B182" s="138" t="s">
        <v>714</v>
      </c>
      <c r="C182" s="138">
        <v>3100</v>
      </c>
    </row>
    <row r="183" spans="2:3" x14ac:dyDescent="0.25">
      <c r="B183" s="138" t="s">
        <v>715</v>
      </c>
      <c r="C183" s="138">
        <v>500</v>
      </c>
    </row>
    <row r="184" spans="2:3" x14ac:dyDescent="0.25">
      <c r="B184" s="138" t="s">
        <v>716</v>
      </c>
      <c r="C184" s="138">
        <v>600</v>
      </c>
    </row>
    <row r="185" spans="2:3" x14ac:dyDescent="0.25">
      <c r="B185" s="138" t="s">
        <v>717</v>
      </c>
      <c r="C185" s="138">
        <v>850</v>
      </c>
    </row>
    <row r="186" spans="2:3" x14ac:dyDescent="0.25">
      <c r="B186" s="138" t="s">
        <v>718</v>
      </c>
      <c r="C186" s="138">
        <v>1100</v>
      </c>
    </row>
    <row r="187" spans="2:3" x14ac:dyDescent="0.25">
      <c r="B187" s="138" t="s">
        <v>719</v>
      </c>
      <c r="C187" s="138">
        <v>470</v>
      </c>
    </row>
    <row r="188" spans="2:3" x14ac:dyDescent="0.25">
      <c r="B188" s="138" t="s">
        <v>720</v>
      </c>
      <c r="C188" s="138">
        <v>520</v>
      </c>
    </row>
    <row r="189" spans="2:3" x14ac:dyDescent="0.25">
      <c r="B189" s="138" t="s">
        <v>721</v>
      </c>
      <c r="C189" s="138">
        <v>650</v>
      </c>
    </row>
    <row r="190" spans="2:3" x14ac:dyDescent="0.25">
      <c r="B190" s="138" t="s">
        <v>722</v>
      </c>
      <c r="C190" s="138">
        <v>870</v>
      </c>
    </row>
    <row r="191" spans="2:3" x14ac:dyDescent="0.25">
      <c r="B191" s="138" t="s">
        <v>723</v>
      </c>
      <c r="C191" s="138">
        <v>1200</v>
      </c>
    </row>
    <row r="192" spans="2:3" x14ac:dyDescent="0.25">
      <c r="B192" s="138" t="s">
        <v>724</v>
      </c>
      <c r="C192" s="138">
        <v>1550</v>
      </c>
    </row>
    <row r="193" spans="2:3" x14ac:dyDescent="0.25">
      <c r="B193" s="72" t="s">
        <v>725</v>
      </c>
      <c r="C193" s="37">
        <v>1900</v>
      </c>
    </row>
    <row r="194" spans="2:3" x14ac:dyDescent="0.25">
      <c r="B194" s="72" t="s">
        <v>726</v>
      </c>
      <c r="C194" s="37">
        <v>2350</v>
      </c>
    </row>
    <row r="195" spans="2:3" x14ac:dyDescent="0.25">
      <c r="B195" s="72" t="s">
        <v>727</v>
      </c>
      <c r="C195" s="37">
        <v>2900</v>
      </c>
    </row>
    <row r="196" spans="2:3" x14ac:dyDescent="0.25">
      <c r="B196" s="72" t="s">
        <v>728</v>
      </c>
      <c r="C196" s="37">
        <v>3700</v>
      </c>
    </row>
    <row r="197" spans="2:3" x14ac:dyDescent="0.25">
      <c r="B197" s="72" t="s">
        <v>729</v>
      </c>
      <c r="C197" s="37">
        <v>4600</v>
      </c>
    </row>
    <row r="198" spans="2:3" x14ac:dyDescent="0.25">
      <c r="B198" s="72" t="s">
        <v>771</v>
      </c>
      <c r="C198" s="37">
        <v>2000</v>
      </c>
    </row>
    <row r="199" spans="2:3" x14ac:dyDescent="0.25">
      <c r="B199" s="138" t="s">
        <v>730</v>
      </c>
      <c r="C199" s="138">
        <v>2900</v>
      </c>
    </row>
    <row r="200" spans="2:3" x14ac:dyDescent="0.25">
      <c r="B200" s="138" t="s">
        <v>731</v>
      </c>
      <c r="C200" s="138">
        <v>3400</v>
      </c>
    </row>
    <row r="201" spans="2:3" x14ac:dyDescent="0.25">
      <c r="B201" s="138" t="s">
        <v>732</v>
      </c>
      <c r="C201" s="138">
        <v>4200</v>
      </c>
    </row>
    <row r="202" spans="2:3" x14ac:dyDescent="0.25">
      <c r="B202" s="138" t="s">
        <v>733</v>
      </c>
      <c r="C202" s="138">
        <v>5200</v>
      </c>
    </row>
    <row r="203" spans="2:3" x14ac:dyDescent="0.25">
      <c r="B203" s="138" t="s">
        <v>734</v>
      </c>
      <c r="C203" s="138">
        <v>6300</v>
      </c>
    </row>
    <row r="204" spans="2:3" x14ac:dyDescent="0.25">
      <c r="B204" s="138" t="s">
        <v>735</v>
      </c>
      <c r="C204" s="138">
        <v>7500</v>
      </c>
    </row>
    <row r="205" spans="2:3" x14ac:dyDescent="0.25">
      <c r="B205" s="138" t="s">
        <v>736</v>
      </c>
      <c r="C205" s="138">
        <v>8700</v>
      </c>
    </row>
    <row r="206" spans="2:3" x14ac:dyDescent="0.25">
      <c r="B206" s="138" t="s">
        <v>737</v>
      </c>
      <c r="C206" s="138">
        <v>10000</v>
      </c>
    </row>
    <row r="207" spans="2:3" x14ac:dyDescent="0.25">
      <c r="B207" s="138" t="s">
        <v>738</v>
      </c>
      <c r="C207" s="138">
        <v>12000</v>
      </c>
    </row>
    <row r="208" spans="2:3" x14ac:dyDescent="0.25">
      <c r="B208" s="138" t="s">
        <v>739</v>
      </c>
      <c r="C208" s="138">
        <v>4200</v>
      </c>
    </row>
    <row r="209" spans="2:3" x14ac:dyDescent="0.25">
      <c r="B209" s="138" t="s">
        <v>740</v>
      </c>
      <c r="C209" s="138">
        <v>4800</v>
      </c>
    </row>
    <row r="210" spans="2:3" x14ac:dyDescent="0.25">
      <c r="B210" s="138" t="s">
        <v>741</v>
      </c>
      <c r="C210" s="138">
        <v>2100</v>
      </c>
    </row>
    <row r="211" spans="2:3" x14ac:dyDescent="0.25">
      <c r="B211" s="138" t="s">
        <v>742</v>
      </c>
      <c r="C211" s="138">
        <v>2200</v>
      </c>
    </row>
    <row r="212" spans="2:3" x14ac:dyDescent="0.25">
      <c r="B212" s="138" t="s">
        <v>743</v>
      </c>
      <c r="C212" s="138">
        <v>2400</v>
      </c>
    </row>
    <row r="213" spans="2:3" x14ac:dyDescent="0.25">
      <c r="B213" s="138" t="s">
        <v>744</v>
      </c>
      <c r="C213" s="138">
        <v>2700</v>
      </c>
    </row>
    <row r="214" spans="2:3" x14ac:dyDescent="0.25">
      <c r="B214" s="138" t="s">
        <v>745</v>
      </c>
      <c r="C214" s="138">
        <v>3000</v>
      </c>
    </row>
    <row r="215" spans="2:3" x14ac:dyDescent="0.25">
      <c r="B215" s="138" t="s">
        <v>746</v>
      </c>
      <c r="C215" s="138">
        <v>3500</v>
      </c>
    </row>
    <row r="216" spans="2:3" x14ac:dyDescent="0.25">
      <c r="B216" s="138" t="s">
        <v>747</v>
      </c>
      <c r="C216" s="138">
        <v>4000</v>
      </c>
    </row>
    <row r="217" spans="2:3" x14ac:dyDescent="0.25">
      <c r="B217" s="138" t="s">
        <v>748</v>
      </c>
      <c r="C217" s="138">
        <v>4500</v>
      </c>
    </row>
    <row r="218" spans="2:3" x14ac:dyDescent="0.25">
      <c r="B218" s="138" t="s">
        <v>749</v>
      </c>
      <c r="C218" s="138">
        <v>5000</v>
      </c>
    </row>
    <row r="219" spans="2:3" x14ac:dyDescent="0.25">
      <c r="B219" s="138" t="s">
        <v>750</v>
      </c>
      <c r="C219" s="138">
        <v>5700</v>
      </c>
    </row>
    <row r="220" spans="2:3" x14ac:dyDescent="0.25">
      <c r="B220" s="138" t="s">
        <v>761</v>
      </c>
      <c r="C220" s="138">
        <v>3000</v>
      </c>
    </row>
    <row r="221" spans="2:3" x14ac:dyDescent="0.25">
      <c r="B221" s="138" t="s">
        <v>762</v>
      </c>
      <c r="C221" s="138">
        <v>3100</v>
      </c>
    </row>
    <row r="222" spans="2:3" x14ac:dyDescent="0.25">
      <c r="B222" s="138" t="s">
        <v>763</v>
      </c>
      <c r="C222" s="138">
        <v>3500</v>
      </c>
    </row>
    <row r="223" spans="2:3" x14ac:dyDescent="0.25">
      <c r="B223" s="138" t="s">
        <v>764</v>
      </c>
      <c r="C223" s="138">
        <v>3800</v>
      </c>
    </row>
    <row r="224" spans="2:3" x14ac:dyDescent="0.25">
      <c r="B224" s="138" t="s">
        <v>765</v>
      </c>
      <c r="C224" s="138">
        <v>4300</v>
      </c>
    </row>
    <row r="225" spans="2:3" x14ac:dyDescent="0.25">
      <c r="B225" s="138" t="s">
        <v>766</v>
      </c>
      <c r="C225" s="138">
        <v>5000</v>
      </c>
    </row>
    <row r="226" spans="2:3" x14ac:dyDescent="0.25">
      <c r="B226" s="138" t="s">
        <v>767</v>
      </c>
      <c r="C226" s="138">
        <v>5500</v>
      </c>
    </row>
    <row r="227" spans="2:3" x14ac:dyDescent="0.25">
      <c r="B227" s="138" t="s">
        <v>768</v>
      </c>
      <c r="C227" s="138">
        <v>6100</v>
      </c>
    </row>
    <row r="228" spans="2:3" x14ac:dyDescent="0.25">
      <c r="B228" s="138" t="s">
        <v>769</v>
      </c>
      <c r="C228" s="138">
        <v>6800</v>
      </c>
    </row>
    <row r="229" spans="2:3" x14ac:dyDescent="0.25">
      <c r="B229" s="138" t="s">
        <v>770</v>
      </c>
      <c r="C229" s="138">
        <v>7800</v>
      </c>
    </row>
    <row r="230" spans="2:3" x14ac:dyDescent="0.25">
      <c r="B230" s="138" t="s">
        <v>751</v>
      </c>
      <c r="C230" s="138">
        <v>1300</v>
      </c>
    </row>
    <row r="231" spans="2:3" x14ac:dyDescent="0.25">
      <c r="B231" s="138" t="s">
        <v>752</v>
      </c>
      <c r="C231" s="138">
        <v>1334</v>
      </c>
    </row>
    <row r="232" spans="2:3" x14ac:dyDescent="0.25">
      <c r="B232" s="138" t="s">
        <v>753</v>
      </c>
      <c r="C232" s="138">
        <v>1518</v>
      </c>
    </row>
    <row r="233" spans="2:3" x14ac:dyDescent="0.25">
      <c r="B233" s="138" t="s">
        <v>754</v>
      </c>
      <c r="C233" s="138">
        <v>1792</v>
      </c>
    </row>
    <row r="234" spans="2:3" x14ac:dyDescent="0.25">
      <c r="B234" s="138" t="s">
        <v>755</v>
      </c>
      <c r="C234" s="138">
        <v>2077</v>
      </c>
    </row>
    <row r="235" spans="2:3" x14ac:dyDescent="0.25">
      <c r="B235" s="138" t="s">
        <v>756</v>
      </c>
      <c r="C235" s="138">
        <v>2492</v>
      </c>
    </row>
    <row r="236" spans="2:3" x14ac:dyDescent="0.25">
      <c r="B236" s="138" t="s">
        <v>757</v>
      </c>
      <c r="C236" s="138">
        <v>2810</v>
      </c>
    </row>
    <row r="237" spans="2:3" x14ac:dyDescent="0.25">
      <c r="B237" s="138" t="s">
        <v>758</v>
      </c>
      <c r="C237" s="138">
        <v>3308</v>
      </c>
    </row>
    <row r="238" spans="2:3" x14ac:dyDescent="0.25">
      <c r="B238" s="138" t="s">
        <v>759</v>
      </c>
      <c r="C238" s="138">
        <v>2805</v>
      </c>
    </row>
    <row r="239" spans="2:3" x14ac:dyDescent="0.25">
      <c r="B239" s="138" t="s">
        <v>760</v>
      </c>
      <c r="C239" s="138">
        <v>4473</v>
      </c>
    </row>
    <row r="240" spans="2:3" x14ac:dyDescent="0.25">
      <c r="B240" s="138" t="s">
        <v>772</v>
      </c>
      <c r="C240" s="138">
        <v>2050</v>
      </c>
    </row>
    <row r="241" spans="2:3" x14ac:dyDescent="0.25">
      <c r="B241" s="138" t="s">
        <v>773</v>
      </c>
      <c r="C241" s="138">
        <v>3000</v>
      </c>
    </row>
    <row r="242" spans="2:3" x14ac:dyDescent="0.25">
      <c r="B242" s="138" t="s">
        <v>774</v>
      </c>
      <c r="C242" s="138">
        <v>5000</v>
      </c>
    </row>
    <row r="243" spans="2:3" x14ac:dyDescent="0.25">
      <c r="B243" s="138" t="s">
        <v>775</v>
      </c>
      <c r="C243" s="138">
        <v>4800</v>
      </c>
    </row>
    <row r="244" spans="2:3" x14ac:dyDescent="0.25">
      <c r="B244" s="138" t="s">
        <v>785</v>
      </c>
      <c r="C244" s="138">
        <v>2360</v>
      </c>
    </row>
    <row r="245" spans="2:3" x14ac:dyDescent="0.25">
      <c r="B245" s="138" t="s">
        <v>786</v>
      </c>
      <c r="C245" s="138">
        <v>2900</v>
      </c>
    </row>
    <row r="246" spans="2:3" x14ac:dyDescent="0.25">
      <c r="B246" s="138" t="s">
        <v>787</v>
      </c>
      <c r="C246" s="138">
        <v>3600</v>
      </c>
    </row>
    <row r="247" spans="2:3" x14ac:dyDescent="0.25">
      <c r="B247" s="138" t="s">
        <v>788</v>
      </c>
      <c r="C247" s="138">
        <v>5120</v>
      </c>
    </row>
    <row r="248" spans="2:3" x14ac:dyDescent="0.25">
      <c r="B248" s="138" t="s">
        <v>790</v>
      </c>
      <c r="C248" s="138">
        <v>2000</v>
      </c>
    </row>
    <row r="249" spans="2:3" x14ac:dyDescent="0.25">
      <c r="B249" s="138" t="s">
        <v>789</v>
      </c>
      <c r="C249" s="138">
        <v>2600</v>
      </c>
    </row>
    <row r="250" spans="2:3" x14ac:dyDescent="0.25">
      <c r="B250" s="138" t="s">
        <v>791</v>
      </c>
      <c r="C250" s="138">
        <v>3400</v>
      </c>
    </row>
    <row r="251" spans="2:3" x14ac:dyDescent="0.25">
      <c r="B251" s="138" t="s">
        <v>792</v>
      </c>
      <c r="C251" s="138">
        <v>4600</v>
      </c>
    </row>
    <row r="252" spans="2:3" x14ac:dyDescent="0.25">
      <c r="B252" s="138" t="s">
        <v>793</v>
      </c>
      <c r="C252" s="138">
        <v>780</v>
      </c>
    </row>
    <row r="253" spans="2:3" x14ac:dyDescent="0.25">
      <c r="B253" s="138" t="s">
        <v>794</v>
      </c>
      <c r="C253" s="138">
        <v>1070</v>
      </c>
    </row>
    <row r="254" spans="2:3" x14ac:dyDescent="0.25">
      <c r="B254" s="138" t="s">
        <v>795</v>
      </c>
      <c r="C254" s="138">
        <v>1295</v>
      </c>
    </row>
    <row r="255" spans="2:3" x14ac:dyDescent="0.25">
      <c r="B255" s="138" t="s">
        <v>796</v>
      </c>
      <c r="C255" s="138">
        <v>1765</v>
      </c>
    </row>
    <row r="256" spans="2:3" x14ac:dyDescent="0.25">
      <c r="B256" s="138" t="s">
        <v>797</v>
      </c>
      <c r="C256" s="138">
        <v>2215</v>
      </c>
    </row>
    <row r="257" spans="2:3" x14ac:dyDescent="0.25">
      <c r="B257" s="138" t="s">
        <v>798</v>
      </c>
      <c r="C257" s="138">
        <v>3975</v>
      </c>
    </row>
    <row r="258" spans="2:3" x14ac:dyDescent="0.25">
      <c r="B258" s="138" t="s">
        <v>799</v>
      </c>
      <c r="C258" s="138">
        <v>5805</v>
      </c>
    </row>
    <row r="259" spans="2:3" x14ac:dyDescent="0.25">
      <c r="B259" s="138" t="s">
        <v>800</v>
      </c>
      <c r="C259" s="138">
        <v>2149</v>
      </c>
    </row>
    <row r="260" spans="2:3" x14ac:dyDescent="0.25">
      <c r="B260" s="138" t="s">
        <v>801</v>
      </c>
      <c r="C260" s="138">
        <v>2912</v>
      </c>
    </row>
    <row r="261" spans="2:3" x14ac:dyDescent="0.25">
      <c r="B261" s="138" t="s">
        <v>802</v>
      </c>
      <c r="C261" s="138">
        <v>3691</v>
      </c>
    </row>
    <row r="262" spans="2:3" x14ac:dyDescent="0.25">
      <c r="B262" s="138" t="s">
        <v>803</v>
      </c>
      <c r="C262" s="138">
        <v>4863</v>
      </c>
    </row>
    <row r="263" spans="2:3" x14ac:dyDescent="0.25">
      <c r="B263" s="138" t="s">
        <v>804</v>
      </c>
      <c r="C263" s="138">
        <v>12000</v>
      </c>
    </row>
    <row r="264" spans="2:3" x14ac:dyDescent="0.25">
      <c r="B264" s="138" t="s">
        <v>805</v>
      </c>
      <c r="C264" s="138">
        <v>13000</v>
      </c>
    </row>
    <row r="265" spans="2:3" x14ac:dyDescent="0.25">
      <c r="B265" s="138" t="s">
        <v>806</v>
      </c>
      <c r="C265" s="138">
        <v>13500</v>
      </c>
    </row>
    <row r="266" spans="2:3" x14ac:dyDescent="0.25">
      <c r="B266" s="138" t="s">
        <v>807</v>
      </c>
      <c r="C266" s="138">
        <v>15500</v>
      </c>
    </row>
    <row r="267" spans="2:3" x14ac:dyDescent="0.25">
      <c r="B267" s="138" t="s">
        <v>808</v>
      </c>
      <c r="C267" s="138">
        <v>11000</v>
      </c>
    </row>
    <row r="268" spans="2:3" x14ac:dyDescent="0.25">
      <c r="B268" s="138" t="s">
        <v>809</v>
      </c>
      <c r="C268" s="138">
        <v>11500</v>
      </c>
    </row>
    <row r="269" spans="2:3" x14ac:dyDescent="0.25">
      <c r="B269" s="138" t="s">
        <v>810</v>
      </c>
      <c r="C269" s="138">
        <v>12000</v>
      </c>
    </row>
    <row r="270" spans="2:3" x14ac:dyDescent="0.25">
      <c r="B270" s="138" t="s">
        <v>811</v>
      </c>
      <c r="C270" s="138">
        <v>13000</v>
      </c>
    </row>
    <row r="271" spans="2:3" x14ac:dyDescent="0.25">
      <c r="B271" s="138" t="s">
        <v>812</v>
      </c>
      <c r="C271" s="138">
        <v>14500</v>
      </c>
    </row>
    <row r="272" spans="2:3" x14ac:dyDescent="0.25">
      <c r="B272" s="37" t="s">
        <v>153</v>
      </c>
      <c r="C272" s="37">
        <v>450</v>
      </c>
    </row>
    <row r="273" spans="2:5" x14ac:dyDescent="0.25">
      <c r="B273" s="37" t="s">
        <v>154</v>
      </c>
      <c r="C273" s="37">
        <v>350</v>
      </c>
    </row>
    <row r="274" spans="2:5" x14ac:dyDescent="0.25">
      <c r="B274" s="37" t="s">
        <v>155</v>
      </c>
      <c r="C274" s="37">
        <v>900</v>
      </c>
    </row>
    <row r="275" spans="2:5" x14ac:dyDescent="0.25">
      <c r="B275" s="37" t="s">
        <v>156</v>
      </c>
      <c r="C275" s="37">
        <v>400</v>
      </c>
    </row>
    <row r="276" spans="2:5" x14ac:dyDescent="0.25">
      <c r="B276" s="37" t="s">
        <v>455</v>
      </c>
      <c r="C276" s="37">
        <v>300</v>
      </c>
    </row>
    <row r="277" spans="2:5" x14ac:dyDescent="0.25">
      <c r="B277" s="37" t="s">
        <v>159</v>
      </c>
      <c r="C277" s="37">
        <v>20</v>
      </c>
    </row>
    <row r="278" spans="2:5" x14ac:dyDescent="0.25">
      <c r="B278" s="72" t="s">
        <v>776</v>
      </c>
      <c r="C278" s="37">
        <v>15</v>
      </c>
    </row>
    <row r="279" spans="2:5" x14ac:dyDescent="0.25">
      <c r="B279" s="72" t="s">
        <v>778</v>
      </c>
      <c r="C279" s="37">
        <v>55</v>
      </c>
    </row>
    <row r="280" spans="2:5" x14ac:dyDescent="0.25">
      <c r="B280" s="72" t="s">
        <v>777</v>
      </c>
      <c r="C280" s="37">
        <v>85</v>
      </c>
    </row>
    <row r="281" spans="2:5" x14ac:dyDescent="0.25">
      <c r="B281" s="37" t="s">
        <v>520</v>
      </c>
      <c r="C281" s="37">
        <v>40</v>
      </c>
      <c r="E281" s="155"/>
    </row>
    <row r="282" spans="2:5" x14ac:dyDescent="0.25">
      <c r="B282" s="72" t="s">
        <v>521</v>
      </c>
      <c r="C282" s="37">
        <v>50</v>
      </c>
      <c r="E282" s="155"/>
    </row>
    <row r="283" spans="2:5" x14ac:dyDescent="0.25">
      <c r="B283" s="72" t="s">
        <v>522</v>
      </c>
      <c r="C283" s="37">
        <v>60</v>
      </c>
      <c r="E283" s="155"/>
    </row>
    <row r="284" spans="2:5" x14ac:dyDescent="0.25">
      <c r="B284" s="37" t="s">
        <v>164</v>
      </c>
      <c r="C284" s="37">
        <f>2.9+3.4</f>
        <v>6.3</v>
      </c>
    </row>
    <row r="285" spans="2:5" x14ac:dyDescent="0.25">
      <c r="B285" s="72" t="s">
        <v>165</v>
      </c>
      <c r="C285" s="37">
        <f>0.85+0.5</f>
        <v>1.35</v>
      </c>
    </row>
    <row r="286" spans="2:5" x14ac:dyDescent="0.25">
      <c r="B286" s="37" t="str">
        <f>rezerv[[#Headers],[Uzskaites sadalne]]</f>
        <v>Uzskaites sadalne</v>
      </c>
      <c r="C286" s="37">
        <f>C417</f>
        <v>10</v>
      </c>
      <c r="D286" s="9" t="str">
        <f t="shared" ref="D286:D299" si="0">$B$386</f>
        <v>Demontēto materiālu rezerves daļas</v>
      </c>
      <c r="E286" s="9">
        <f t="shared" ref="E286:E299" si="1">$C$386</f>
        <v>24041</v>
      </c>
    </row>
    <row r="287" spans="2:5" x14ac:dyDescent="0.25">
      <c r="B287" s="37" t="str">
        <f>rezerv[[#Headers],[Daudzdzīvokļu uzskaites sadalne]]</f>
        <v>Daudzdzīvokļu uzskaites sadalne</v>
      </c>
      <c r="C287" s="37">
        <f>C420</f>
        <v>45</v>
      </c>
      <c r="D287" s="9" t="str">
        <f t="shared" si="0"/>
        <v>Demontēto materiālu rezerves daļas</v>
      </c>
      <c r="E287" s="9">
        <f t="shared" si="1"/>
        <v>24041</v>
      </c>
    </row>
    <row r="288" spans="2:5" x14ac:dyDescent="0.25">
      <c r="B288" s="37" t="str">
        <f>rezerv[[#Headers],[Kabeļu sadalne]]</f>
        <v>Kabeļu sadalne</v>
      </c>
      <c r="C288" s="37">
        <f>C418</f>
        <v>50</v>
      </c>
      <c r="D288" s="9" t="str">
        <f t="shared" si="0"/>
        <v>Demontēto materiālu rezerves daļas</v>
      </c>
      <c r="E288" s="9">
        <f t="shared" si="1"/>
        <v>24041</v>
      </c>
    </row>
    <row r="289" spans="2:11" x14ac:dyDescent="0.25">
      <c r="B289" s="37" t="str">
        <f>rezerv[[#Headers],[Kabeļu uzskaites sadalne]]</f>
        <v>Kabeļu uzskaites sadalne</v>
      </c>
      <c r="C289" s="37">
        <f>C419</f>
        <v>55</v>
      </c>
      <c r="D289" s="9" t="str">
        <f t="shared" si="0"/>
        <v>Demontēto materiālu rezerves daļas</v>
      </c>
      <c r="E289" s="9">
        <f t="shared" si="1"/>
        <v>24041</v>
      </c>
    </row>
    <row r="290" spans="2:11" x14ac:dyDescent="0.25">
      <c r="B290" s="37" t="str">
        <f>rezerv[[#Headers],[VS izlādnis]]</f>
        <v>VS izlādnis</v>
      </c>
      <c r="C290" s="37">
        <v>3</v>
      </c>
      <c r="D290" s="9" t="str">
        <f t="shared" si="0"/>
        <v>Demontēto materiālu rezerves daļas</v>
      </c>
      <c r="E290" s="9">
        <f t="shared" si="1"/>
        <v>24041</v>
      </c>
    </row>
    <row r="291" spans="2:11" x14ac:dyDescent="0.25">
      <c r="B291" s="37" t="str">
        <f>rezerv[[#Headers],[VS izolators]]</f>
        <v>VS izolators</v>
      </c>
      <c r="C291" s="37">
        <v>3.4</v>
      </c>
      <c r="D291" s="9" t="str">
        <f t="shared" si="0"/>
        <v>Demontēto materiālu rezerves daļas</v>
      </c>
      <c r="E291" s="9">
        <f t="shared" si="1"/>
        <v>24041</v>
      </c>
    </row>
    <row r="292" spans="2:11" x14ac:dyDescent="0.25">
      <c r="B292" s="37" t="str">
        <f>rezerv[[#Headers],[ZS izolators]]</f>
        <v>ZS izolators</v>
      </c>
      <c r="C292" s="37">
        <v>0.5</v>
      </c>
      <c r="D292" s="9" t="str">
        <f t="shared" si="0"/>
        <v>Demontēto materiālu rezerves daļas</v>
      </c>
      <c r="E292" s="9">
        <f t="shared" si="1"/>
        <v>24041</v>
      </c>
    </row>
    <row r="293" spans="2:11" x14ac:dyDescent="0.25">
      <c r="B293" s="37" t="str">
        <f>rezerv[[#Headers],[VS atdalītājs (vecā tipa)]]</f>
        <v>VS atdalītājs (vecā tipa)</v>
      </c>
      <c r="C293" s="37">
        <v>40</v>
      </c>
      <c r="D293" s="9" t="str">
        <f t="shared" si="0"/>
        <v>Demontēto materiālu rezerves daļas</v>
      </c>
      <c r="E293" s="9">
        <f t="shared" si="1"/>
        <v>24041</v>
      </c>
    </row>
    <row r="294" spans="2:11" x14ac:dyDescent="0.25">
      <c r="B294" s="37" t="str">
        <f>rezerv[[#Headers],[VS atdalītājs (jaunā tipa)]]</f>
        <v>VS atdalītājs (jaunā tipa)</v>
      </c>
      <c r="C294" s="37">
        <v>30</v>
      </c>
      <c r="D294" s="9" t="str">
        <f t="shared" si="0"/>
        <v>Demontēto materiālu rezerves daļas</v>
      </c>
      <c r="E294" s="9">
        <f t="shared" si="1"/>
        <v>24041</v>
      </c>
    </row>
    <row r="295" spans="2:11" x14ac:dyDescent="0.25">
      <c r="B295" s="37" t="str">
        <f>rezerv[[#Headers],[VS atdalītājs/slodzes sl. (iekštipa)]]</f>
        <v>VS atdalītājs/slodzes sl. (iekštipa)</v>
      </c>
      <c r="C295" s="37">
        <v>40</v>
      </c>
      <c r="D295" s="9" t="str">
        <f t="shared" si="0"/>
        <v>Demontēto materiālu rezerves daļas</v>
      </c>
      <c r="E295" s="9">
        <f t="shared" si="1"/>
        <v>24041</v>
      </c>
    </row>
    <row r="296" spans="2:11" x14ac:dyDescent="0.25">
      <c r="B296" s="37" t="str">
        <f>rezerv[[#Headers],[ZS slēdzis]]</f>
        <v>ZS slēdzis</v>
      </c>
      <c r="C296" s="37">
        <v>3</v>
      </c>
      <c r="D296" s="9" t="str">
        <f t="shared" si="0"/>
        <v>Demontēto materiālu rezerves daļas</v>
      </c>
      <c r="E296" s="9">
        <f t="shared" si="1"/>
        <v>24041</v>
      </c>
    </row>
    <row r="297" spans="2:11" x14ac:dyDescent="0.25">
      <c r="B297" s="72" t="s">
        <v>462</v>
      </c>
      <c r="C297" s="37">
        <v>20</v>
      </c>
      <c r="D297" s="9" t="str">
        <f t="shared" si="0"/>
        <v>Demontēto materiālu rezerves daļas</v>
      </c>
      <c r="E297" s="9">
        <f t="shared" si="1"/>
        <v>24041</v>
      </c>
    </row>
    <row r="298" spans="2:11" x14ac:dyDescent="0.25">
      <c r="B298" s="72" t="s">
        <v>506</v>
      </c>
      <c r="C298" s="37">
        <v>300</v>
      </c>
      <c r="D298" s="9" t="str">
        <f t="shared" si="0"/>
        <v>Demontēto materiālu rezerves daļas</v>
      </c>
      <c r="E298" s="9">
        <f t="shared" si="1"/>
        <v>24041</v>
      </c>
    </row>
    <row r="299" spans="2:11" x14ac:dyDescent="0.25">
      <c r="B299" s="37" t="s">
        <v>454</v>
      </c>
      <c r="C299" s="37">
        <v>0.7</v>
      </c>
      <c r="D299" s="9" t="str">
        <f t="shared" si="0"/>
        <v>Demontēto materiālu rezerves daļas</v>
      </c>
      <c r="E299" s="9">
        <f t="shared" si="1"/>
        <v>24041</v>
      </c>
    </row>
    <row r="300" spans="2:11" x14ac:dyDescent="0.25">
      <c r="B300" s="103"/>
      <c r="C300" s="103"/>
    </row>
    <row r="301" spans="2:11" x14ac:dyDescent="0.25">
      <c r="B301" s="8" t="s">
        <v>343</v>
      </c>
      <c r="C301" s="78" t="s">
        <v>344</v>
      </c>
      <c r="D301" s="78" t="s">
        <v>337</v>
      </c>
      <c r="E301" s="78" t="s">
        <v>338</v>
      </c>
      <c r="F301" s="78" t="s">
        <v>339</v>
      </c>
      <c r="G301" s="78" t="s">
        <v>340</v>
      </c>
      <c r="H301" s="78" t="s">
        <v>341</v>
      </c>
      <c r="I301" s="78" t="s">
        <v>342</v>
      </c>
      <c r="J301" s="78" t="s">
        <v>345</v>
      </c>
      <c r="K301" s="40" t="s">
        <v>457</v>
      </c>
    </row>
    <row r="302" spans="2:11" x14ac:dyDescent="0.25">
      <c r="B302" s="78" t="s">
        <v>331</v>
      </c>
      <c r="C302" s="40" t="s">
        <v>524</v>
      </c>
      <c r="D302" s="78" t="s">
        <v>208</v>
      </c>
      <c r="E302" s="78" t="s">
        <v>224</v>
      </c>
      <c r="F302" s="40" t="s">
        <v>779</v>
      </c>
      <c r="G302" s="40" t="s">
        <v>577</v>
      </c>
      <c r="H302" s="78" t="s">
        <v>273</v>
      </c>
      <c r="I302" s="78" t="s">
        <v>310</v>
      </c>
      <c r="J302" s="78" t="s">
        <v>280</v>
      </c>
      <c r="K302" s="40" t="s">
        <v>473</v>
      </c>
    </row>
    <row r="303" spans="2:11" x14ac:dyDescent="0.25">
      <c r="B303" s="78"/>
      <c r="C303" s="78"/>
      <c r="D303" s="78" t="s">
        <v>210</v>
      </c>
      <c r="E303" s="78" t="s">
        <v>226</v>
      </c>
      <c r="F303" s="40" t="s">
        <v>780</v>
      </c>
      <c r="G303" s="40" t="s">
        <v>574</v>
      </c>
      <c r="H303" s="78" t="s">
        <v>275</v>
      </c>
      <c r="I303" s="78" t="s">
        <v>313</v>
      </c>
      <c r="J303" s="78" t="s">
        <v>283</v>
      </c>
      <c r="K303" s="40"/>
    </row>
    <row r="304" spans="2:11" x14ac:dyDescent="0.25">
      <c r="B304" s="78"/>
      <c r="C304" s="78"/>
      <c r="D304" s="78" t="s">
        <v>212</v>
      </c>
      <c r="E304" s="78" t="s">
        <v>228</v>
      </c>
      <c r="F304" s="40" t="s">
        <v>595</v>
      </c>
      <c r="G304" s="40" t="s">
        <v>571</v>
      </c>
      <c r="H304" s="78"/>
      <c r="I304" s="78" t="s">
        <v>316</v>
      </c>
      <c r="J304" s="78" t="s">
        <v>286</v>
      </c>
      <c r="K304" s="40"/>
    </row>
    <row r="305" spans="1:11" x14ac:dyDescent="0.25">
      <c r="B305" s="78"/>
      <c r="C305" s="78"/>
      <c r="D305" s="78" t="s">
        <v>214</v>
      </c>
      <c r="E305" s="78" t="s">
        <v>230</v>
      </c>
      <c r="F305" s="40" t="s">
        <v>592</v>
      </c>
      <c r="G305" s="40" t="s">
        <v>783</v>
      </c>
      <c r="H305" s="78"/>
      <c r="I305" s="78" t="s">
        <v>319</v>
      </c>
      <c r="J305" s="78" t="s">
        <v>289</v>
      </c>
      <c r="K305" s="40"/>
    </row>
    <row r="306" spans="1:11" x14ac:dyDescent="0.25">
      <c r="B306" s="78"/>
      <c r="C306" s="78"/>
      <c r="D306" s="78" t="s">
        <v>216</v>
      </c>
      <c r="E306" s="78" t="s">
        <v>232</v>
      </c>
      <c r="F306" s="40" t="s">
        <v>589</v>
      </c>
      <c r="G306" s="40" t="s">
        <v>566</v>
      </c>
      <c r="H306" s="78"/>
      <c r="I306" s="78" t="s">
        <v>322</v>
      </c>
      <c r="J306" s="78" t="s">
        <v>292</v>
      </c>
      <c r="K306" s="40"/>
    </row>
    <row r="307" spans="1:11" x14ac:dyDescent="0.25">
      <c r="B307" s="78"/>
      <c r="C307" s="78"/>
      <c r="D307" s="78" t="s">
        <v>218</v>
      </c>
      <c r="E307" s="78" t="s">
        <v>234</v>
      </c>
      <c r="F307" s="40" t="s">
        <v>586</v>
      </c>
      <c r="G307" s="40" t="s">
        <v>563</v>
      </c>
      <c r="H307" s="78"/>
      <c r="I307" s="78" t="s">
        <v>325</v>
      </c>
      <c r="J307" s="78" t="s">
        <v>295</v>
      </c>
      <c r="K307" s="40"/>
    </row>
    <row r="308" spans="1:11" x14ac:dyDescent="0.25">
      <c r="B308" s="78"/>
      <c r="C308" s="78"/>
      <c r="D308" s="78" t="s">
        <v>220</v>
      </c>
      <c r="E308" s="78" t="s">
        <v>236</v>
      </c>
      <c r="F308" s="40" t="s">
        <v>781</v>
      </c>
      <c r="G308" s="40" t="s">
        <v>560</v>
      </c>
      <c r="H308" s="78"/>
      <c r="I308" s="78" t="s">
        <v>328</v>
      </c>
      <c r="J308" s="78" t="s">
        <v>298</v>
      </c>
      <c r="K308" s="40"/>
    </row>
    <row r="309" spans="1:11" x14ac:dyDescent="0.25">
      <c r="B309" s="78"/>
      <c r="C309" s="78"/>
      <c r="D309" s="78" t="s">
        <v>222</v>
      </c>
      <c r="E309" s="78" t="s">
        <v>238</v>
      </c>
      <c r="F309" s="40" t="s">
        <v>782</v>
      </c>
      <c r="G309" s="40" t="s">
        <v>557</v>
      </c>
      <c r="H309" s="78"/>
      <c r="I309" s="78"/>
      <c r="J309" s="78" t="s">
        <v>301</v>
      </c>
      <c r="K309" s="40"/>
    </row>
    <row r="310" spans="1:11" x14ac:dyDescent="0.25">
      <c r="B310" s="78"/>
      <c r="C310" s="78"/>
      <c r="D310" s="78"/>
      <c r="E310" s="78" t="s">
        <v>240</v>
      </c>
      <c r="F310" s="78"/>
      <c r="G310" s="40" t="s">
        <v>784</v>
      </c>
      <c r="H310" s="78"/>
      <c r="I310" s="78"/>
      <c r="J310" s="78" t="s">
        <v>304</v>
      </c>
      <c r="K310" s="40"/>
    </row>
    <row r="311" spans="1:11" x14ac:dyDescent="0.25">
      <c r="B311" s="78"/>
      <c r="C311" s="78"/>
      <c r="D311" s="78"/>
      <c r="E311" s="78" t="s">
        <v>242</v>
      </c>
      <c r="F311" s="78"/>
      <c r="G311" s="40" t="s">
        <v>551</v>
      </c>
      <c r="H311" s="78"/>
      <c r="I311" s="78"/>
      <c r="J311" s="78" t="s">
        <v>307</v>
      </c>
      <c r="K311" s="40"/>
    </row>
    <row r="312" spans="1:11" x14ac:dyDescent="0.25">
      <c r="B312" s="78"/>
      <c r="C312" s="78"/>
      <c r="D312" s="78"/>
      <c r="E312" s="78" t="s">
        <v>244</v>
      </c>
      <c r="F312" s="78"/>
      <c r="G312" s="78"/>
      <c r="H312" s="78"/>
      <c r="I312" s="78"/>
      <c r="J312" s="78"/>
      <c r="K312" s="40"/>
    </row>
    <row r="313" spans="1:11" x14ac:dyDescent="0.25">
      <c r="B313" s="78"/>
      <c r="C313" s="78"/>
      <c r="D313" s="78"/>
      <c r="E313" s="78" t="s">
        <v>246</v>
      </c>
      <c r="F313" s="78"/>
      <c r="G313" s="78"/>
      <c r="H313" s="78"/>
      <c r="I313" s="78"/>
      <c r="J313" s="78"/>
      <c r="K313" s="40"/>
    </row>
    <row r="314" spans="1:11" x14ac:dyDescent="0.25">
      <c r="B314" s="78"/>
      <c r="C314" s="78"/>
      <c r="D314" s="78"/>
      <c r="E314" s="78" t="s">
        <v>248</v>
      </c>
      <c r="F314" s="78"/>
      <c r="G314" s="78"/>
      <c r="H314" s="78"/>
      <c r="I314" s="78"/>
      <c r="J314" s="78"/>
      <c r="K314" s="40"/>
    </row>
    <row r="315" spans="1:11" x14ac:dyDescent="0.25">
      <c r="B315" s="78"/>
      <c r="C315" s="78"/>
      <c r="D315" s="78"/>
      <c r="E315" s="78" t="s">
        <v>250</v>
      </c>
      <c r="F315" s="78"/>
      <c r="G315" s="78"/>
      <c r="H315" s="78"/>
      <c r="I315" s="78"/>
      <c r="J315" s="78"/>
      <c r="K315" s="40"/>
    </row>
    <row r="316" spans="1:11" x14ac:dyDescent="0.25">
      <c r="B316" s="78"/>
      <c r="C316" s="78"/>
      <c r="D316" s="78"/>
      <c r="E316" s="78" t="s">
        <v>276</v>
      </c>
      <c r="F316" s="78"/>
      <c r="G316" s="78"/>
      <c r="H316" s="78"/>
      <c r="I316" s="78"/>
      <c r="J316" s="78"/>
      <c r="K316" s="40"/>
    </row>
    <row r="317" spans="1:11" x14ac:dyDescent="0.25">
      <c r="B317" s="78"/>
      <c r="C317" s="78"/>
      <c r="D317" s="78"/>
      <c r="E317" s="78" t="s">
        <v>277</v>
      </c>
      <c r="F317" s="78"/>
      <c r="G317" s="78"/>
      <c r="H317" s="78"/>
      <c r="I317" s="78"/>
      <c r="J317" s="78"/>
      <c r="K317" s="40"/>
    </row>
    <row r="319" spans="1:11" x14ac:dyDescent="0.25">
      <c r="A319" s="73" t="s">
        <v>203</v>
      </c>
      <c r="B319" s="74" t="s">
        <v>204</v>
      </c>
      <c r="C319" s="75" t="s">
        <v>205</v>
      </c>
      <c r="D319" s="75" t="s">
        <v>206</v>
      </c>
      <c r="E319" s="75" t="s">
        <v>205</v>
      </c>
    </row>
    <row r="320" spans="1:11" ht="21.75" customHeight="1" x14ac:dyDescent="0.25">
      <c r="A320" s="167" t="s">
        <v>645</v>
      </c>
      <c r="B320" s="166" t="s">
        <v>207</v>
      </c>
      <c r="C320" s="169" t="s">
        <v>644</v>
      </c>
      <c r="D320" s="165" t="s">
        <v>208</v>
      </c>
      <c r="E320" s="80" t="str">
        <f>C320</f>
        <v>0040324</v>
      </c>
    </row>
    <row r="321" spans="1:7" ht="21.75" customHeight="1" x14ac:dyDescent="0.25">
      <c r="A321" s="167" t="s">
        <v>643</v>
      </c>
      <c r="B321" s="166" t="s">
        <v>209</v>
      </c>
      <c r="C321" s="164" t="s">
        <v>642</v>
      </c>
      <c r="D321" s="165" t="s">
        <v>210</v>
      </c>
      <c r="E321" s="80" t="str">
        <f t="shared" ref="E321:E381" si="2">C321</f>
        <v>0040463</v>
      </c>
    </row>
    <row r="322" spans="1:7" ht="21.75" customHeight="1" x14ac:dyDescent="0.25">
      <c r="A322" s="167" t="s">
        <v>641</v>
      </c>
      <c r="B322" s="166" t="s">
        <v>211</v>
      </c>
      <c r="C322" s="164" t="s">
        <v>640</v>
      </c>
      <c r="D322" s="165" t="s">
        <v>212</v>
      </c>
      <c r="E322" s="80" t="str">
        <f t="shared" si="2"/>
        <v>0040494</v>
      </c>
      <c r="F322" s="138" t="s">
        <v>492</v>
      </c>
      <c r="G322" s="138">
        <v>1851</v>
      </c>
    </row>
    <row r="323" spans="1:7" ht="21.75" customHeight="1" x14ac:dyDescent="0.25">
      <c r="A323" s="167" t="s">
        <v>639</v>
      </c>
      <c r="B323" s="166" t="s">
        <v>213</v>
      </c>
      <c r="C323" s="164" t="s">
        <v>638</v>
      </c>
      <c r="D323" s="165" t="s">
        <v>214</v>
      </c>
      <c r="E323" s="80" t="str">
        <f t="shared" si="2"/>
        <v>0040502</v>
      </c>
      <c r="F323" s="138" t="s">
        <v>493</v>
      </c>
      <c r="G323" s="138">
        <v>2539</v>
      </c>
    </row>
    <row r="324" spans="1:7" ht="21.75" customHeight="1" x14ac:dyDescent="0.25">
      <c r="A324" s="167" t="s">
        <v>637</v>
      </c>
      <c r="B324" s="166" t="s">
        <v>215</v>
      </c>
      <c r="C324" s="164" t="s">
        <v>636</v>
      </c>
      <c r="D324" s="165" t="s">
        <v>216</v>
      </c>
      <c r="E324" s="80" t="str">
        <f t="shared" si="2"/>
        <v>0040616</v>
      </c>
      <c r="F324" s="138" t="s">
        <v>496</v>
      </c>
      <c r="G324" s="138">
        <v>3300</v>
      </c>
    </row>
    <row r="325" spans="1:7" ht="21.75" customHeight="1" x14ac:dyDescent="0.25">
      <c r="A325" s="167" t="s">
        <v>635</v>
      </c>
      <c r="B325" s="166" t="s">
        <v>217</v>
      </c>
      <c r="C325" s="164" t="s">
        <v>634</v>
      </c>
      <c r="D325" s="165" t="s">
        <v>218</v>
      </c>
      <c r="E325" s="80" t="str">
        <f t="shared" si="2"/>
        <v>0040652</v>
      </c>
      <c r="F325" s="138" t="s">
        <v>494</v>
      </c>
      <c r="G325" s="138">
        <v>3750</v>
      </c>
    </row>
    <row r="326" spans="1:7" ht="21.75" customHeight="1" x14ac:dyDescent="0.25">
      <c r="A326" s="167" t="s">
        <v>633</v>
      </c>
      <c r="B326" s="166" t="s">
        <v>219</v>
      </c>
      <c r="C326" s="164" t="s">
        <v>632</v>
      </c>
      <c r="D326" s="165" t="s">
        <v>220</v>
      </c>
      <c r="E326" s="80" t="str">
        <f t="shared" si="2"/>
        <v>0040688</v>
      </c>
      <c r="F326" s="138" t="s">
        <v>495</v>
      </c>
      <c r="G326" s="138">
        <v>5000</v>
      </c>
    </row>
    <row r="327" spans="1:7" ht="21.75" customHeight="1" x14ac:dyDescent="0.25">
      <c r="A327" s="167" t="s">
        <v>631</v>
      </c>
      <c r="B327" s="166" t="s">
        <v>221</v>
      </c>
      <c r="C327" s="164" t="s">
        <v>630</v>
      </c>
      <c r="D327" s="165" t="s">
        <v>222</v>
      </c>
      <c r="E327" s="80" t="str">
        <f t="shared" si="2"/>
        <v>0040806</v>
      </c>
      <c r="F327" s="138" t="s">
        <v>497</v>
      </c>
      <c r="G327" s="138">
        <v>3455</v>
      </c>
    </row>
    <row r="328" spans="1:7" ht="21.75" customHeight="1" x14ac:dyDescent="0.25">
      <c r="A328" s="167" t="s">
        <v>629</v>
      </c>
      <c r="B328" s="166" t="s">
        <v>223</v>
      </c>
      <c r="C328" s="164" t="s">
        <v>628</v>
      </c>
      <c r="D328" s="165" t="s">
        <v>224</v>
      </c>
      <c r="E328" s="80" t="str">
        <f t="shared" si="2"/>
        <v>0040844</v>
      </c>
      <c r="F328" s="138" t="s">
        <v>498</v>
      </c>
      <c r="G328" s="138">
        <v>4018</v>
      </c>
    </row>
    <row r="329" spans="1:7" ht="21.75" customHeight="1" x14ac:dyDescent="0.25">
      <c r="A329" s="167" t="s">
        <v>627</v>
      </c>
      <c r="B329" s="166" t="s">
        <v>225</v>
      </c>
      <c r="C329" s="164" t="s">
        <v>626</v>
      </c>
      <c r="D329" s="165" t="s">
        <v>226</v>
      </c>
      <c r="E329" s="80" t="str">
        <f t="shared" si="2"/>
        <v>0040978</v>
      </c>
      <c r="F329" s="138" t="s">
        <v>499</v>
      </c>
      <c r="G329" s="138">
        <v>4459</v>
      </c>
    </row>
    <row r="330" spans="1:7" ht="21.75" customHeight="1" x14ac:dyDescent="0.25">
      <c r="A330" s="167" t="s">
        <v>625</v>
      </c>
      <c r="B330" s="166" t="s">
        <v>227</v>
      </c>
      <c r="C330" s="164" t="s">
        <v>624</v>
      </c>
      <c r="D330" s="165" t="s">
        <v>228</v>
      </c>
      <c r="E330" s="80" t="str">
        <f t="shared" si="2"/>
        <v>0041095</v>
      </c>
      <c r="F330" s="138" t="s">
        <v>500</v>
      </c>
      <c r="G330" s="138">
        <v>5096</v>
      </c>
    </row>
    <row r="331" spans="1:7" ht="21.75" customHeight="1" x14ac:dyDescent="0.25">
      <c r="A331" s="167" t="s">
        <v>623</v>
      </c>
      <c r="B331" s="166" t="s">
        <v>229</v>
      </c>
      <c r="C331" s="164" t="s">
        <v>622</v>
      </c>
      <c r="D331" s="165" t="s">
        <v>230</v>
      </c>
      <c r="E331" s="80" t="str">
        <f t="shared" si="2"/>
        <v>0041097</v>
      </c>
      <c r="F331" s="138" t="s">
        <v>502</v>
      </c>
      <c r="G331" s="138">
        <v>5813</v>
      </c>
    </row>
    <row r="332" spans="1:7" ht="21.75" customHeight="1" x14ac:dyDescent="0.25">
      <c r="A332" s="167" t="s">
        <v>621</v>
      </c>
      <c r="B332" s="166" t="s">
        <v>231</v>
      </c>
      <c r="C332" s="164" t="s">
        <v>620</v>
      </c>
      <c r="D332" s="165" t="s">
        <v>232</v>
      </c>
      <c r="E332" s="80" t="str">
        <f t="shared" si="2"/>
        <v>0041098</v>
      </c>
      <c r="F332" s="138" t="s">
        <v>501</v>
      </c>
      <c r="G332" s="138">
        <v>6873</v>
      </c>
    </row>
    <row r="333" spans="1:7" ht="21.75" customHeight="1" x14ac:dyDescent="0.25">
      <c r="A333" s="167" t="s">
        <v>619</v>
      </c>
      <c r="B333" s="166" t="s">
        <v>233</v>
      </c>
      <c r="C333" s="164" t="s">
        <v>618</v>
      </c>
      <c r="D333" s="165" t="s">
        <v>234</v>
      </c>
      <c r="E333" s="80" t="str">
        <f t="shared" si="2"/>
        <v>0041161</v>
      </c>
      <c r="F333" s="138" t="s">
        <v>475</v>
      </c>
      <c r="G333" s="138">
        <v>789</v>
      </c>
    </row>
    <row r="334" spans="1:7" ht="21.75" customHeight="1" x14ac:dyDescent="0.25">
      <c r="A334" s="167" t="s">
        <v>617</v>
      </c>
      <c r="B334" s="166" t="s">
        <v>235</v>
      </c>
      <c r="C334" s="164" t="s">
        <v>616</v>
      </c>
      <c r="D334" s="165" t="s">
        <v>236</v>
      </c>
      <c r="E334" s="80" t="str">
        <f t="shared" si="2"/>
        <v>0041174</v>
      </c>
      <c r="F334" s="138" t="s">
        <v>476</v>
      </c>
      <c r="G334" s="138">
        <v>1004</v>
      </c>
    </row>
    <row r="335" spans="1:7" ht="21.75" customHeight="1" x14ac:dyDescent="0.25">
      <c r="A335" s="167" t="s">
        <v>615</v>
      </c>
      <c r="B335" s="166" t="s">
        <v>237</v>
      </c>
      <c r="C335" s="164" t="s">
        <v>614</v>
      </c>
      <c r="D335" s="165" t="s">
        <v>238</v>
      </c>
      <c r="E335" s="80" t="str">
        <f t="shared" si="2"/>
        <v>0041175</v>
      </c>
      <c r="F335" s="138" t="s">
        <v>477</v>
      </c>
      <c r="G335" s="138">
        <v>1270</v>
      </c>
    </row>
    <row r="336" spans="1:7" ht="21.75" customHeight="1" x14ac:dyDescent="0.25">
      <c r="A336" s="167" t="s">
        <v>613</v>
      </c>
      <c r="B336" s="166" t="s">
        <v>239</v>
      </c>
      <c r="C336" s="164" t="s">
        <v>612</v>
      </c>
      <c r="D336" s="165" t="s">
        <v>240</v>
      </c>
      <c r="E336" s="80" t="str">
        <f t="shared" si="2"/>
        <v>0041188</v>
      </c>
      <c r="F336" s="138" t="s">
        <v>478</v>
      </c>
      <c r="G336" s="138">
        <v>1589</v>
      </c>
    </row>
    <row r="337" spans="1:7" ht="21.75" customHeight="1" x14ac:dyDescent="0.25">
      <c r="A337" s="167" t="s">
        <v>611</v>
      </c>
      <c r="B337" s="166" t="s">
        <v>241</v>
      </c>
      <c r="C337" s="164" t="s">
        <v>610</v>
      </c>
      <c r="D337" s="165" t="s">
        <v>242</v>
      </c>
      <c r="E337" s="80" t="str">
        <f t="shared" si="2"/>
        <v>0041401</v>
      </c>
      <c r="F337" s="138" t="s">
        <v>479</v>
      </c>
      <c r="G337" s="138">
        <v>1922</v>
      </c>
    </row>
    <row r="338" spans="1:7" ht="21.75" customHeight="1" x14ac:dyDescent="0.25">
      <c r="A338" s="167" t="s">
        <v>609</v>
      </c>
      <c r="B338" s="166" t="s">
        <v>243</v>
      </c>
      <c r="C338" s="164" t="s">
        <v>608</v>
      </c>
      <c r="D338" s="165" t="s">
        <v>244</v>
      </c>
      <c r="E338" s="80" t="str">
        <f t="shared" si="2"/>
        <v>0041437</v>
      </c>
      <c r="F338" s="138" t="s">
        <v>480</v>
      </c>
      <c r="G338" s="138">
        <v>2287</v>
      </c>
    </row>
    <row r="339" spans="1:7" ht="21.75" customHeight="1" x14ac:dyDescent="0.25">
      <c r="A339" s="167" t="s">
        <v>607</v>
      </c>
      <c r="B339" s="166" t="s">
        <v>245</v>
      </c>
      <c r="C339" s="164" t="s">
        <v>606</v>
      </c>
      <c r="D339" s="165" t="s">
        <v>246</v>
      </c>
      <c r="E339" s="80" t="str">
        <f t="shared" si="2"/>
        <v>0041438</v>
      </c>
      <c r="F339" s="138" t="s">
        <v>481</v>
      </c>
      <c r="G339" s="138">
        <v>2707</v>
      </c>
    </row>
    <row r="340" spans="1:7" ht="21.75" customHeight="1" x14ac:dyDescent="0.25">
      <c r="A340" s="167" t="s">
        <v>605</v>
      </c>
      <c r="B340" s="166" t="s">
        <v>247</v>
      </c>
      <c r="C340" s="164" t="s">
        <v>604</v>
      </c>
      <c r="D340" s="165" t="s">
        <v>248</v>
      </c>
      <c r="E340" s="80" t="str">
        <f t="shared" si="2"/>
        <v>0041468</v>
      </c>
      <c r="F340" s="138" t="s">
        <v>482</v>
      </c>
      <c r="G340" s="138">
        <v>3409</v>
      </c>
    </row>
    <row r="341" spans="1:7" ht="21.75" customHeight="1" x14ac:dyDescent="0.25">
      <c r="A341" s="167" t="s">
        <v>603</v>
      </c>
      <c r="B341" s="166" t="s">
        <v>249</v>
      </c>
      <c r="C341" s="164" t="s">
        <v>602</v>
      </c>
      <c r="D341" s="165" t="s">
        <v>250</v>
      </c>
      <c r="E341" s="80" t="str">
        <f t="shared" si="2"/>
        <v>0041501</v>
      </c>
      <c r="F341" s="138" t="s">
        <v>483</v>
      </c>
      <c r="G341" s="138">
        <v>380</v>
      </c>
    </row>
    <row r="342" spans="1:7" ht="21.75" customHeight="1" x14ac:dyDescent="0.25">
      <c r="A342" s="167" t="s">
        <v>601</v>
      </c>
      <c r="B342" s="168" t="s">
        <v>251</v>
      </c>
      <c r="C342" s="164" t="s">
        <v>600</v>
      </c>
      <c r="D342" s="165" t="s">
        <v>252</v>
      </c>
      <c r="E342" s="80" t="str">
        <f t="shared" si="2"/>
        <v>0041578</v>
      </c>
      <c r="F342" s="138" t="s">
        <v>484</v>
      </c>
      <c r="G342" s="138">
        <v>500</v>
      </c>
    </row>
    <row r="343" spans="1:7" ht="21.75" customHeight="1" x14ac:dyDescent="0.25">
      <c r="A343" s="167" t="s">
        <v>599</v>
      </c>
      <c r="B343" s="166" t="s">
        <v>253</v>
      </c>
      <c r="C343" s="164" t="s">
        <v>598</v>
      </c>
      <c r="D343" s="165" t="s">
        <v>254</v>
      </c>
      <c r="E343" s="80" t="str">
        <f t="shared" si="2"/>
        <v>0041692</v>
      </c>
      <c r="F343" s="138" t="s">
        <v>485</v>
      </c>
      <c r="G343" s="138">
        <v>670</v>
      </c>
    </row>
    <row r="344" spans="1:7" ht="21.75" customHeight="1" x14ac:dyDescent="0.25">
      <c r="A344" s="167" t="s">
        <v>597</v>
      </c>
      <c r="B344" s="166" t="s">
        <v>255</v>
      </c>
      <c r="C344" s="164" t="s">
        <v>596</v>
      </c>
      <c r="D344" s="165" t="s">
        <v>595</v>
      </c>
      <c r="E344" s="80" t="str">
        <f t="shared" si="2"/>
        <v>0041786</v>
      </c>
      <c r="F344" s="138" t="s">
        <v>486</v>
      </c>
      <c r="G344" s="138">
        <v>830</v>
      </c>
    </row>
    <row r="345" spans="1:7" ht="21.75" customHeight="1" x14ac:dyDescent="0.25">
      <c r="A345" s="167" t="s">
        <v>594</v>
      </c>
      <c r="B345" s="166" t="s">
        <v>256</v>
      </c>
      <c r="C345" s="164" t="s">
        <v>593</v>
      </c>
      <c r="D345" s="165" t="s">
        <v>592</v>
      </c>
      <c r="E345" s="80" t="str">
        <f t="shared" si="2"/>
        <v>0041787</v>
      </c>
      <c r="F345" s="138" t="s">
        <v>487</v>
      </c>
      <c r="G345" s="138">
        <v>1170</v>
      </c>
    </row>
    <row r="346" spans="1:7" ht="21.75" customHeight="1" x14ac:dyDescent="0.25">
      <c r="A346" s="167" t="s">
        <v>591</v>
      </c>
      <c r="B346" s="166" t="s">
        <v>257</v>
      </c>
      <c r="C346" s="164" t="s">
        <v>590</v>
      </c>
      <c r="D346" s="165" t="s">
        <v>589</v>
      </c>
      <c r="E346" s="80" t="str">
        <f t="shared" si="2"/>
        <v>0041788</v>
      </c>
      <c r="F346" s="138" t="s">
        <v>488</v>
      </c>
      <c r="G346" s="138">
        <v>1500</v>
      </c>
    </row>
    <row r="347" spans="1:7" ht="21.75" customHeight="1" x14ac:dyDescent="0.25">
      <c r="A347" s="167" t="s">
        <v>588</v>
      </c>
      <c r="B347" s="166" t="s">
        <v>258</v>
      </c>
      <c r="C347" s="164" t="s">
        <v>587</v>
      </c>
      <c r="D347" s="165" t="s">
        <v>586</v>
      </c>
      <c r="E347" s="80" t="str">
        <f t="shared" si="2"/>
        <v>0041789</v>
      </c>
      <c r="F347" s="138" t="s">
        <v>489</v>
      </c>
      <c r="G347" s="138">
        <v>1900</v>
      </c>
    </row>
    <row r="348" spans="1:7" ht="21.75" customHeight="1" x14ac:dyDescent="0.25">
      <c r="A348" s="167" t="s">
        <v>585</v>
      </c>
      <c r="B348" s="166" t="s">
        <v>259</v>
      </c>
      <c r="C348" s="164" t="s">
        <v>584</v>
      </c>
      <c r="D348" s="165" t="s">
        <v>583</v>
      </c>
      <c r="E348" s="80" t="str">
        <f t="shared" si="2"/>
        <v>0041790</v>
      </c>
      <c r="F348" s="138" t="s">
        <v>490</v>
      </c>
      <c r="G348" s="138">
        <v>2300</v>
      </c>
    </row>
    <row r="349" spans="1:7" ht="21.75" customHeight="1" x14ac:dyDescent="0.25">
      <c r="A349" s="167" t="s">
        <v>582</v>
      </c>
      <c r="B349" s="166" t="s">
        <v>260</v>
      </c>
      <c r="C349" s="164" t="s">
        <v>581</v>
      </c>
      <c r="D349" s="165" t="s">
        <v>580</v>
      </c>
      <c r="E349" s="80" t="str">
        <f t="shared" si="2"/>
        <v>0041791</v>
      </c>
      <c r="F349" s="138" t="s">
        <v>491</v>
      </c>
      <c r="G349" s="138">
        <v>2800</v>
      </c>
    </row>
    <row r="350" spans="1:7" ht="21.75" customHeight="1" x14ac:dyDescent="0.25">
      <c r="A350" s="167" t="s">
        <v>579</v>
      </c>
      <c r="B350" s="166" t="s">
        <v>261</v>
      </c>
      <c r="C350" s="164" t="s">
        <v>578</v>
      </c>
      <c r="D350" s="165" t="s">
        <v>577</v>
      </c>
      <c r="E350" s="80" t="str">
        <f t="shared" si="2"/>
        <v>0041792</v>
      </c>
    </row>
    <row r="351" spans="1:7" ht="21.75" customHeight="1" x14ac:dyDescent="0.25">
      <c r="A351" s="167" t="s">
        <v>576</v>
      </c>
      <c r="B351" s="166" t="s">
        <v>262</v>
      </c>
      <c r="C351" s="164" t="s">
        <v>575</v>
      </c>
      <c r="D351" s="165" t="s">
        <v>574</v>
      </c>
      <c r="E351" s="80" t="str">
        <f t="shared" si="2"/>
        <v>0041793</v>
      </c>
    </row>
    <row r="352" spans="1:7" ht="21.75" customHeight="1" x14ac:dyDescent="0.25">
      <c r="A352" s="167" t="s">
        <v>573</v>
      </c>
      <c r="B352" s="166" t="s">
        <v>263</v>
      </c>
      <c r="C352" s="164" t="s">
        <v>572</v>
      </c>
      <c r="D352" s="165" t="s">
        <v>571</v>
      </c>
      <c r="E352" s="80" t="str">
        <f t="shared" si="2"/>
        <v>0041794</v>
      </c>
    </row>
    <row r="353" spans="1:5" ht="21.75" customHeight="1" x14ac:dyDescent="0.25">
      <c r="A353" s="167" t="s">
        <v>570</v>
      </c>
      <c r="B353" s="166" t="s">
        <v>264</v>
      </c>
      <c r="C353" s="164" t="s">
        <v>569</v>
      </c>
      <c r="D353" s="165" t="s">
        <v>265</v>
      </c>
      <c r="E353" s="80" t="str">
        <f t="shared" si="2"/>
        <v>0041795</v>
      </c>
    </row>
    <row r="354" spans="1:5" ht="21.75" customHeight="1" x14ac:dyDescent="0.25">
      <c r="A354" s="167" t="s">
        <v>568</v>
      </c>
      <c r="B354" s="166" t="s">
        <v>266</v>
      </c>
      <c r="C354" s="164" t="s">
        <v>567</v>
      </c>
      <c r="D354" s="165" t="s">
        <v>566</v>
      </c>
      <c r="E354" s="80" t="str">
        <f t="shared" si="2"/>
        <v>0041796</v>
      </c>
    </row>
    <row r="355" spans="1:5" ht="21.75" customHeight="1" x14ac:dyDescent="0.25">
      <c r="A355" s="167" t="s">
        <v>565</v>
      </c>
      <c r="B355" s="166" t="s">
        <v>267</v>
      </c>
      <c r="C355" s="164" t="s">
        <v>564</v>
      </c>
      <c r="D355" s="165" t="s">
        <v>563</v>
      </c>
      <c r="E355" s="80" t="str">
        <f t="shared" si="2"/>
        <v>0041797</v>
      </c>
    </row>
    <row r="356" spans="1:5" ht="21.75" customHeight="1" x14ac:dyDescent="0.25">
      <c r="A356" s="167" t="s">
        <v>562</v>
      </c>
      <c r="B356" s="166" t="s">
        <v>268</v>
      </c>
      <c r="C356" s="164" t="s">
        <v>561</v>
      </c>
      <c r="D356" s="165" t="s">
        <v>560</v>
      </c>
      <c r="E356" s="80" t="str">
        <f t="shared" si="2"/>
        <v>0041798</v>
      </c>
    </row>
    <row r="357" spans="1:5" ht="21.75" customHeight="1" x14ac:dyDescent="0.25">
      <c r="A357" s="167" t="s">
        <v>559</v>
      </c>
      <c r="B357" s="166" t="s">
        <v>269</v>
      </c>
      <c r="C357" s="164" t="s">
        <v>558</v>
      </c>
      <c r="D357" s="165" t="s">
        <v>557</v>
      </c>
      <c r="E357" s="80" t="str">
        <f t="shared" si="2"/>
        <v>0041799</v>
      </c>
    </row>
    <row r="358" spans="1:5" ht="21.75" customHeight="1" x14ac:dyDescent="0.25">
      <c r="A358" s="167" t="s">
        <v>556</v>
      </c>
      <c r="B358" s="166" t="s">
        <v>270</v>
      </c>
      <c r="C358" s="164" t="s">
        <v>555</v>
      </c>
      <c r="D358" s="165" t="s">
        <v>554</v>
      </c>
      <c r="E358" s="80" t="str">
        <f t="shared" si="2"/>
        <v>0041800</v>
      </c>
    </row>
    <row r="359" spans="1:5" ht="21.75" customHeight="1" x14ac:dyDescent="0.25">
      <c r="A359" s="167" t="s">
        <v>553</v>
      </c>
      <c r="B359" s="166" t="s">
        <v>271</v>
      </c>
      <c r="C359" s="164" t="s">
        <v>552</v>
      </c>
      <c r="D359" s="165" t="s">
        <v>551</v>
      </c>
      <c r="E359" s="80" t="str">
        <f t="shared" si="2"/>
        <v>0041801</v>
      </c>
    </row>
    <row r="360" spans="1:5" ht="21.75" customHeight="1" x14ac:dyDescent="0.25">
      <c r="A360" s="167" t="s">
        <v>550</v>
      </c>
      <c r="B360" s="166" t="s">
        <v>272</v>
      </c>
      <c r="C360" s="164" t="s">
        <v>549</v>
      </c>
      <c r="D360" s="165" t="s">
        <v>273</v>
      </c>
      <c r="E360" s="80" t="str">
        <f t="shared" si="2"/>
        <v>0041802</v>
      </c>
    </row>
    <row r="361" spans="1:5" ht="21.75" customHeight="1" x14ac:dyDescent="0.25">
      <c r="A361" s="167" t="s">
        <v>548</v>
      </c>
      <c r="B361" s="166" t="s">
        <v>274</v>
      </c>
      <c r="C361" s="164" t="s">
        <v>547</v>
      </c>
      <c r="D361" s="165" t="s">
        <v>275</v>
      </c>
      <c r="E361" s="80" t="str">
        <f t="shared" si="2"/>
        <v>0041803</v>
      </c>
    </row>
    <row r="362" spans="1:5" ht="21.75" customHeight="1" x14ac:dyDescent="0.25">
      <c r="A362" s="159" t="s">
        <v>278</v>
      </c>
      <c r="B362" s="158" t="s">
        <v>279</v>
      </c>
      <c r="C362" s="164" t="s">
        <v>546</v>
      </c>
      <c r="D362" s="156" t="s">
        <v>280</v>
      </c>
      <c r="E362" s="80" t="str">
        <f t="shared" si="2"/>
        <v>0041804</v>
      </c>
    </row>
    <row r="363" spans="1:5" ht="21.75" customHeight="1" x14ac:dyDescent="0.25">
      <c r="A363" s="159" t="s">
        <v>281</v>
      </c>
      <c r="B363" s="158" t="s">
        <v>282</v>
      </c>
      <c r="C363" s="164" t="s">
        <v>545</v>
      </c>
      <c r="D363" s="156" t="s">
        <v>283</v>
      </c>
      <c r="E363" s="80" t="str">
        <f t="shared" si="2"/>
        <v>0041805</v>
      </c>
    </row>
    <row r="364" spans="1:5" ht="21.75" customHeight="1" x14ac:dyDescent="0.25">
      <c r="A364" s="159" t="s">
        <v>284</v>
      </c>
      <c r="B364" s="158" t="s">
        <v>285</v>
      </c>
      <c r="C364" s="164" t="s">
        <v>544</v>
      </c>
      <c r="D364" s="156" t="s">
        <v>543</v>
      </c>
      <c r="E364" s="80" t="str">
        <f t="shared" si="2"/>
        <v>0041806</v>
      </c>
    </row>
    <row r="365" spans="1:5" ht="21.75" customHeight="1" x14ac:dyDescent="0.25">
      <c r="A365" s="159" t="s">
        <v>287</v>
      </c>
      <c r="B365" s="158" t="s">
        <v>288</v>
      </c>
      <c r="C365" s="164" t="s">
        <v>542</v>
      </c>
      <c r="D365" s="156" t="s">
        <v>289</v>
      </c>
      <c r="E365" s="80" t="str">
        <f t="shared" si="2"/>
        <v>0041807</v>
      </c>
    </row>
    <row r="366" spans="1:5" ht="21.75" customHeight="1" x14ac:dyDescent="0.25">
      <c r="A366" s="159" t="s">
        <v>290</v>
      </c>
      <c r="B366" s="158" t="s">
        <v>291</v>
      </c>
      <c r="C366" s="164" t="s">
        <v>541</v>
      </c>
      <c r="D366" s="156" t="s">
        <v>292</v>
      </c>
      <c r="E366" s="80" t="str">
        <f t="shared" si="2"/>
        <v>0041808</v>
      </c>
    </row>
    <row r="367" spans="1:5" ht="21.75" customHeight="1" x14ac:dyDescent="0.25">
      <c r="A367" s="159" t="s">
        <v>293</v>
      </c>
      <c r="B367" s="158" t="s">
        <v>294</v>
      </c>
      <c r="C367" s="164" t="s">
        <v>540</v>
      </c>
      <c r="D367" s="156" t="s">
        <v>539</v>
      </c>
      <c r="E367" s="80" t="str">
        <f t="shared" si="2"/>
        <v>0041809</v>
      </c>
    </row>
    <row r="368" spans="1:5" ht="21.75" customHeight="1" x14ac:dyDescent="0.25">
      <c r="A368" s="159" t="s">
        <v>296</v>
      </c>
      <c r="B368" s="158" t="s">
        <v>297</v>
      </c>
      <c r="C368" s="164" t="s">
        <v>538</v>
      </c>
      <c r="D368" s="156" t="s">
        <v>298</v>
      </c>
      <c r="E368" s="80" t="str">
        <f t="shared" si="2"/>
        <v>0041810</v>
      </c>
    </row>
    <row r="369" spans="1:5" ht="21.75" customHeight="1" x14ac:dyDescent="0.25">
      <c r="A369" s="159" t="s">
        <v>299</v>
      </c>
      <c r="B369" s="158" t="s">
        <v>300</v>
      </c>
      <c r="C369" s="164" t="s">
        <v>537</v>
      </c>
      <c r="D369" s="156" t="s">
        <v>536</v>
      </c>
      <c r="E369" s="80" t="str">
        <f t="shared" si="2"/>
        <v>0041811</v>
      </c>
    </row>
    <row r="370" spans="1:5" ht="21.75" customHeight="1" x14ac:dyDescent="0.25">
      <c r="A370" s="159" t="s">
        <v>302</v>
      </c>
      <c r="B370" s="158" t="s">
        <v>303</v>
      </c>
      <c r="C370" s="164" t="s">
        <v>535</v>
      </c>
      <c r="D370" s="156" t="s">
        <v>304</v>
      </c>
      <c r="E370" s="80" t="str">
        <f t="shared" si="2"/>
        <v>0041812</v>
      </c>
    </row>
    <row r="371" spans="1:5" ht="21.75" customHeight="1" x14ac:dyDescent="0.25">
      <c r="A371" s="159" t="s">
        <v>305</v>
      </c>
      <c r="B371" s="158" t="s">
        <v>306</v>
      </c>
      <c r="C371" s="164" t="s">
        <v>534</v>
      </c>
      <c r="D371" s="156" t="s">
        <v>307</v>
      </c>
      <c r="E371" s="80" t="str">
        <f t="shared" si="2"/>
        <v>0041813</v>
      </c>
    </row>
    <row r="372" spans="1:5" ht="21.75" customHeight="1" x14ac:dyDescent="0.25">
      <c r="A372" s="159" t="s">
        <v>308</v>
      </c>
      <c r="B372" s="158" t="s">
        <v>309</v>
      </c>
      <c r="C372" s="164" t="s">
        <v>533</v>
      </c>
      <c r="D372" s="156" t="s">
        <v>310</v>
      </c>
      <c r="E372" s="80" t="str">
        <f t="shared" si="2"/>
        <v>0041814</v>
      </c>
    </row>
    <row r="373" spans="1:5" ht="21.75" customHeight="1" x14ac:dyDescent="0.25">
      <c r="A373" s="159" t="s">
        <v>311</v>
      </c>
      <c r="B373" s="158" t="s">
        <v>312</v>
      </c>
      <c r="C373" s="164" t="s">
        <v>532</v>
      </c>
      <c r="D373" s="156" t="s">
        <v>531</v>
      </c>
      <c r="E373" s="80" t="str">
        <f t="shared" si="2"/>
        <v>0041815</v>
      </c>
    </row>
    <row r="374" spans="1:5" ht="21.75" customHeight="1" x14ac:dyDescent="0.25">
      <c r="A374" s="159" t="s">
        <v>314</v>
      </c>
      <c r="B374" s="158" t="s">
        <v>315</v>
      </c>
      <c r="C374" s="164" t="s">
        <v>530</v>
      </c>
      <c r="D374" s="156" t="s">
        <v>316</v>
      </c>
      <c r="E374" s="80" t="str">
        <f t="shared" si="2"/>
        <v>0041816</v>
      </c>
    </row>
    <row r="375" spans="1:5" ht="21.75" customHeight="1" x14ac:dyDescent="0.25">
      <c r="A375" s="159" t="s">
        <v>317</v>
      </c>
      <c r="B375" s="158" t="s">
        <v>318</v>
      </c>
      <c r="C375" s="164" t="s">
        <v>529</v>
      </c>
      <c r="D375" s="156" t="s">
        <v>319</v>
      </c>
      <c r="E375" s="80" t="str">
        <f t="shared" si="2"/>
        <v>0041817</v>
      </c>
    </row>
    <row r="376" spans="1:5" ht="21.75" customHeight="1" x14ac:dyDescent="0.25">
      <c r="A376" s="159" t="s">
        <v>320</v>
      </c>
      <c r="B376" s="158" t="s">
        <v>321</v>
      </c>
      <c r="C376" s="164" t="s">
        <v>528</v>
      </c>
      <c r="D376" s="156" t="s">
        <v>322</v>
      </c>
      <c r="E376" s="80" t="str">
        <f t="shared" si="2"/>
        <v>0041818</v>
      </c>
    </row>
    <row r="377" spans="1:5" ht="21.75" customHeight="1" x14ac:dyDescent="0.25">
      <c r="A377" s="159" t="s">
        <v>323</v>
      </c>
      <c r="B377" s="158" t="s">
        <v>324</v>
      </c>
      <c r="C377" s="164" t="s">
        <v>527</v>
      </c>
      <c r="D377" s="156" t="s">
        <v>325</v>
      </c>
      <c r="E377" s="80" t="str">
        <f t="shared" si="2"/>
        <v>0041819</v>
      </c>
    </row>
    <row r="378" spans="1:5" ht="21.75" customHeight="1" x14ac:dyDescent="0.25">
      <c r="A378" s="159" t="s">
        <v>326</v>
      </c>
      <c r="B378" s="158" t="s">
        <v>327</v>
      </c>
      <c r="C378" s="164" t="s">
        <v>526</v>
      </c>
      <c r="D378" s="156" t="s">
        <v>328</v>
      </c>
      <c r="E378" s="80" t="str">
        <f t="shared" si="2"/>
        <v>0041820</v>
      </c>
    </row>
    <row r="379" spans="1:5" ht="21.75" customHeight="1" x14ac:dyDescent="0.25">
      <c r="A379" s="163" t="s">
        <v>329</v>
      </c>
      <c r="B379" s="162" t="s">
        <v>330</v>
      </c>
      <c r="C379" s="161" t="s">
        <v>525</v>
      </c>
      <c r="D379" s="160" t="s">
        <v>331</v>
      </c>
      <c r="E379" s="80" t="str">
        <f t="shared" si="2"/>
        <v>0041821</v>
      </c>
    </row>
    <row r="380" spans="1:5" ht="21.75" customHeight="1" x14ac:dyDescent="0.25">
      <c r="A380" s="159" t="s">
        <v>332</v>
      </c>
      <c r="B380" s="158" t="s">
        <v>333</v>
      </c>
      <c r="C380" s="157" t="s">
        <v>334</v>
      </c>
      <c r="D380" s="156" t="s">
        <v>524</v>
      </c>
      <c r="E380" s="80" t="str">
        <f t="shared" si="2"/>
        <v>0000075</v>
      </c>
    </row>
    <row r="381" spans="1:5" x14ac:dyDescent="0.25">
      <c r="C381" s="76" t="s">
        <v>459</v>
      </c>
      <c r="D381" s="130" t="s">
        <v>460</v>
      </c>
      <c r="E381" s="80" t="str">
        <f t="shared" si="2"/>
        <v>nav</v>
      </c>
    </row>
    <row r="386" spans="2:15" x14ac:dyDescent="0.25">
      <c r="B386" s="9" t="s">
        <v>415</v>
      </c>
      <c r="C386" s="8">
        <v>24041</v>
      </c>
    </row>
    <row r="387" spans="2:15" x14ac:dyDescent="0.25">
      <c r="B387" s="9" t="s">
        <v>420</v>
      </c>
      <c r="C387" s="9" t="s">
        <v>427</v>
      </c>
      <c r="D387" s="102" t="s">
        <v>421</v>
      </c>
      <c r="E387" s="102" t="s">
        <v>422</v>
      </c>
      <c r="F387" s="102" t="s">
        <v>428</v>
      </c>
      <c r="G387" s="102" t="s">
        <v>423</v>
      </c>
      <c r="H387" s="102" t="s">
        <v>424</v>
      </c>
      <c r="I387" s="102" t="s">
        <v>425</v>
      </c>
      <c r="J387" s="102" t="s">
        <v>426</v>
      </c>
      <c r="K387" s="102" t="s">
        <v>430</v>
      </c>
      <c r="L387" s="102" t="s">
        <v>431</v>
      </c>
      <c r="M387" s="102" t="s">
        <v>454</v>
      </c>
      <c r="N387" s="102" t="s">
        <v>462</v>
      </c>
      <c r="O387" s="139" t="s">
        <v>506</v>
      </c>
    </row>
    <row r="388" spans="2:15" x14ac:dyDescent="0.25">
      <c r="B388" s="102" t="s">
        <v>355</v>
      </c>
      <c r="C388" s="102" t="s">
        <v>355</v>
      </c>
      <c r="D388" s="102" t="s">
        <v>355</v>
      </c>
      <c r="E388" s="102" t="s">
        <v>355</v>
      </c>
      <c r="F388" s="102" t="s">
        <v>355</v>
      </c>
      <c r="G388" s="102" t="s">
        <v>355</v>
      </c>
      <c r="H388" s="102" t="s">
        <v>355</v>
      </c>
      <c r="I388" s="102" t="s">
        <v>355</v>
      </c>
      <c r="J388" s="102" t="s">
        <v>355</v>
      </c>
      <c r="K388" s="102" t="s">
        <v>355</v>
      </c>
      <c r="L388" s="102" t="s">
        <v>355</v>
      </c>
      <c r="M388" s="102" t="s">
        <v>355</v>
      </c>
      <c r="N388" s="102" t="s">
        <v>355</v>
      </c>
      <c r="O388" s="102" t="s">
        <v>355</v>
      </c>
    </row>
    <row r="389" spans="2:15" x14ac:dyDescent="0.25">
      <c r="B389" s="102" t="s">
        <v>358</v>
      </c>
      <c r="C389" s="102" t="s">
        <v>358</v>
      </c>
      <c r="D389" s="102" t="s">
        <v>358</v>
      </c>
      <c r="E389" s="102" t="s">
        <v>358</v>
      </c>
      <c r="F389" s="102" t="s">
        <v>358</v>
      </c>
      <c r="G389" s="102" t="s">
        <v>358</v>
      </c>
      <c r="H389" s="102" t="s">
        <v>358</v>
      </c>
      <c r="I389" s="102" t="s">
        <v>358</v>
      </c>
      <c r="J389" s="102" t="s">
        <v>358</v>
      </c>
      <c r="K389" s="102" t="s">
        <v>358</v>
      </c>
      <c r="L389" s="102" t="s">
        <v>358</v>
      </c>
      <c r="M389" s="102" t="s">
        <v>358</v>
      </c>
      <c r="N389" s="102" t="s">
        <v>358</v>
      </c>
      <c r="O389" s="102" t="s">
        <v>358</v>
      </c>
    </row>
    <row r="390" spans="2:15" x14ac:dyDescent="0.25">
      <c r="B390" s="102" t="s">
        <v>372</v>
      </c>
      <c r="C390" s="102" t="s">
        <v>372</v>
      </c>
      <c r="D390" s="102" t="s">
        <v>372</v>
      </c>
      <c r="E390" s="102" t="s">
        <v>372</v>
      </c>
      <c r="F390" s="102" t="s">
        <v>372</v>
      </c>
      <c r="G390" s="102" t="s">
        <v>372</v>
      </c>
      <c r="H390" s="102" t="s">
        <v>372</v>
      </c>
      <c r="I390" s="102" t="s">
        <v>372</v>
      </c>
      <c r="J390" s="102" t="s">
        <v>372</v>
      </c>
      <c r="K390" s="102" t="s">
        <v>372</v>
      </c>
      <c r="L390" s="102" t="s">
        <v>372</v>
      </c>
      <c r="M390" s="102" t="s">
        <v>372</v>
      </c>
      <c r="N390" s="102" t="s">
        <v>372</v>
      </c>
      <c r="O390" s="102" t="s">
        <v>372</v>
      </c>
    </row>
    <row r="391" spans="2:15" x14ac:dyDescent="0.25">
      <c r="B391" s="102" t="s">
        <v>373</v>
      </c>
      <c r="C391" s="102" t="s">
        <v>373</v>
      </c>
      <c r="D391" s="102" t="s">
        <v>373</v>
      </c>
      <c r="E391" s="102" t="s">
        <v>373</v>
      </c>
      <c r="F391" s="102" t="s">
        <v>373</v>
      </c>
      <c r="G391" s="102" t="s">
        <v>373</v>
      </c>
      <c r="H391" s="102" t="s">
        <v>373</v>
      </c>
      <c r="I391" s="102" t="s">
        <v>373</v>
      </c>
      <c r="J391" s="102" t="s">
        <v>373</v>
      </c>
      <c r="K391" s="102" t="s">
        <v>373</v>
      </c>
      <c r="L391" s="102" t="s">
        <v>373</v>
      </c>
      <c r="M391" s="102" t="s">
        <v>373</v>
      </c>
      <c r="N391" s="102" t="s">
        <v>373</v>
      </c>
      <c r="O391" s="102" t="s">
        <v>373</v>
      </c>
    </row>
    <row r="392" spans="2:15" x14ac:dyDescent="0.25">
      <c r="B392" s="102" t="s">
        <v>375</v>
      </c>
      <c r="C392" s="102" t="s">
        <v>375</v>
      </c>
      <c r="D392" s="102" t="s">
        <v>375</v>
      </c>
      <c r="E392" s="102" t="s">
        <v>375</v>
      </c>
      <c r="F392" s="102" t="s">
        <v>375</v>
      </c>
      <c r="G392" s="102" t="s">
        <v>375</v>
      </c>
      <c r="H392" s="102" t="s">
        <v>375</v>
      </c>
      <c r="I392" s="102" t="s">
        <v>375</v>
      </c>
      <c r="J392" s="102" t="s">
        <v>375</v>
      </c>
      <c r="K392" s="102" t="s">
        <v>375</v>
      </c>
      <c r="L392" s="102" t="s">
        <v>375</v>
      </c>
      <c r="M392" s="102" t="s">
        <v>375</v>
      </c>
      <c r="N392" s="102" t="s">
        <v>375</v>
      </c>
      <c r="O392" s="102" t="s">
        <v>375</v>
      </c>
    </row>
    <row r="393" spans="2:15" x14ac:dyDescent="0.25">
      <c r="B393" s="102" t="s">
        <v>384</v>
      </c>
      <c r="C393" s="102" t="s">
        <v>384</v>
      </c>
      <c r="D393" s="102" t="s">
        <v>384</v>
      </c>
      <c r="E393" s="102" t="s">
        <v>384</v>
      </c>
      <c r="F393" s="102" t="s">
        <v>384</v>
      </c>
      <c r="G393" s="102" t="s">
        <v>384</v>
      </c>
      <c r="H393" s="102" t="s">
        <v>384</v>
      </c>
      <c r="I393" s="102" t="s">
        <v>384</v>
      </c>
      <c r="J393" s="102" t="s">
        <v>384</v>
      </c>
      <c r="K393" s="102" t="s">
        <v>384</v>
      </c>
      <c r="L393" s="102" t="s">
        <v>384</v>
      </c>
      <c r="M393" s="102" t="s">
        <v>384</v>
      </c>
      <c r="N393" s="102" t="s">
        <v>384</v>
      </c>
      <c r="O393" s="102" t="s">
        <v>384</v>
      </c>
    </row>
    <row r="394" spans="2:15" x14ac:dyDescent="0.25">
      <c r="B394" s="102" t="s">
        <v>407</v>
      </c>
      <c r="C394" s="102" t="s">
        <v>407</v>
      </c>
      <c r="D394" s="102" t="s">
        <v>407</v>
      </c>
      <c r="E394" s="102" t="s">
        <v>407</v>
      </c>
      <c r="F394" s="102" t="s">
        <v>407</v>
      </c>
      <c r="G394" s="102" t="s">
        <v>407</v>
      </c>
      <c r="H394" s="102" t="s">
        <v>407</v>
      </c>
      <c r="I394" s="102" t="s">
        <v>407</v>
      </c>
      <c r="J394" s="102" t="s">
        <v>407</v>
      </c>
      <c r="K394" s="102" t="s">
        <v>407</v>
      </c>
      <c r="L394" s="102" t="s">
        <v>407</v>
      </c>
      <c r="M394" s="102" t="s">
        <v>407</v>
      </c>
      <c r="N394" s="102" t="s">
        <v>407</v>
      </c>
      <c r="O394" s="102" t="s">
        <v>407</v>
      </c>
    </row>
    <row r="400" spans="2:15" x14ac:dyDescent="0.25">
      <c r="B400" s="117" t="s">
        <v>451</v>
      </c>
    </row>
    <row r="401" spans="2:3" x14ac:dyDescent="0.25">
      <c r="B401" s="118" t="s">
        <v>447</v>
      </c>
    </row>
    <row r="402" spans="2:3" x14ac:dyDescent="0.25">
      <c r="B402" s="118" t="s">
        <v>448</v>
      </c>
    </row>
    <row r="403" spans="2:3" x14ac:dyDescent="0.25">
      <c r="B403" s="118" t="s">
        <v>449</v>
      </c>
    </row>
    <row r="404" spans="2:3" x14ac:dyDescent="0.25">
      <c r="B404" s="119" t="s">
        <v>452</v>
      </c>
    </row>
    <row r="405" spans="2:3" x14ac:dyDescent="0.25">
      <c r="B405" s="119" t="s">
        <v>450</v>
      </c>
    </row>
    <row r="406" spans="2:3" x14ac:dyDescent="0.25">
      <c r="B406" s="177" t="s">
        <v>649</v>
      </c>
    </row>
    <row r="411" spans="2:3" x14ac:dyDescent="0.25">
      <c r="B411" s="134"/>
      <c r="C411" s="135" t="s">
        <v>463</v>
      </c>
    </row>
    <row r="412" spans="2:3" x14ac:dyDescent="0.25">
      <c r="B412" s="133" t="s">
        <v>464</v>
      </c>
      <c r="C412" s="135"/>
    </row>
    <row r="413" spans="2:3" x14ac:dyDescent="0.25">
      <c r="B413" s="132" t="s">
        <v>465</v>
      </c>
      <c r="C413" s="136">
        <v>450</v>
      </c>
    </row>
    <row r="414" spans="2:3" x14ac:dyDescent="0.25">
      <c r="B414" s="132" t="s">
        <v>466</v>
      </c>
      <c r="C414" s="136">
        <v>900</v>
      </c>
    </row>
    <row r="415" spans="2:3" x14ac:dyDescent="0.25">
      <c r="B415" s="132" t="s">
        <v>467</v>
      </c>
      <c r="C415" s="136">
        <v>350</v>
      </c>
    </row>
    <row r="416" spans="2:3" x14ac:dyDescent="0.25">
      <c r="B416" s="132" t="s">
        <v>468</v>
      </c>
      <c r="C416" s="136">
        <v>40</v>
      </c>
    </row>
    <row r="417" spans="2:3" x14ac:dyDescent="0.25">
      <c r="B417" s="132" t="s">
        <v>469</v>
      </c>
      <c r="C417" s="136">
        <v>10</v>
      </c>
    </row>
    <row r="418" spans="2:3" x14ac:dyDescent="0.25">
      <c r="B418" s="132" t="s">
        <v>470</v>
      </c>
      <c r="C418" s="136">
        <v>50</v>
      </c>
    </row>
    <row r="419" spans="2:3" x14ac:dyDescent="0.25">
      <c r="B419" s="132" t="s">
        <v>471</v>
      </c>
      <c r="C419" s="136">
        <v>55</v>
      </c>
    </row>
    <row r="420" spans="2:3" x14ac:dyDescent="0.25">
      <c r="B420" s="133" t="s">
        <v>472</v>
      </c>
      <c r="C420" s="137">
        <v>45</v>
      </c>
    </row>
  </sheetData>
  <autoFilter ref="A3:C37"/>
  <mergeCells count="1">
    <mergeCell ref="A1:B1"/>
  </mergeCells>
  <pageMargins left="0.86614173228346458" right="0.15748031496062992" top="0.35433070866141736" bottom="0.19685039370078741" header="0.19685039370078741" footer="0.19685039370078741"/>
  <pageSetup paperSize="9" scale="60" orientation="portrait" r:id="rId1"/>
  <headerFooter alignWithMargins="0"/>
  <drawing r:id="rId2"/>
  <legacyDrawing r:id="rId3"/>
  <tableParts count="7">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dati</vt:lpstr>
      <vt:lpstr>Sheet1!Print_Area</vt:lpstr>
    </vt:vector>
  </TitlesOfParts>
  <Company>Latvenergo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Gundars Hercbergs</dc:creator>
  <cp:lastModifiedBy>Mārtiņš Nomme</cp:lastModifiedBy>
  <cp:lastPrinted>2017-04-24T13:47:38Z</cp:lastPrinted>
  <dcterms:created xsi:type="dcterms:W3CDTF">2015-11-13T07:41:48Z</dcterms:created>
  <dcterms:modified xsi:type="dcterms:W3CDTF">2018-06-05T11:11:51Z</dcterms:modified>
</cp:coreProperties>
</file>